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 - Oprava" sheetId="2" r:id="rId2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'01 - Oprava'!$C$154:$K$848</definedName>
    <definedName name="_xlnm.Print_Area" localSheetId="1">'01 - Oprava'!$C$4:$J$76,'01 - Oprava'!$C$82:$J$134,'01 - Oprava'!$C$140:$K$848</definedName>
    <definedName name="_xlnm.Print_Titles" localSheetId="1">'01 - Oprava'!$154:$154</definedName>
  </definedNames>
  <calcPr/>
</workbook>
</file>

<file path=xl/calcChain.xml><?xml version="1.0" encoding="utf-8"?>
<calcChain xmlns="http://schemas.openxmlformats.org/spreadsheetml/2006/main">
  <c i="2" l="1" r="P419"/>
  <c r="J41"/>
  <c r="J40"/>
  <c i="1" r="AY96"/>
  <c i="2" r="J39"/>
  <c i="1" r="AX96"/>
  <c i="2" r="BI848"/>
  <c r="BH848"/>
  <c r="BG848"/>
  <c r="BE848"/>
  <c r="T848"/>
  <c r="T847"/>
  <c r="T846"/>
  <c r="R848"/>
  <c r="R847"/>
  <c r="R846"/>
  <c r="P848"/>
  <c r="P847"/>
  <c r="P846"/>
  <c r="BI843"/>
  <c r="BH843"/>
  <c r="BG843"/>
  <c r="BE843"/>
  <c r="T843"/>
  <c r="T842"/>
  <c r="R843"/>
  <c r="R842"/>
  <c r="P843"/>
  <c r="P842"/>
  <c r="BI841"/>
  <c r="BH841"/>
  <c r="BG841"/>
  <c r="BE841"/>
  <c r="T841"/>
  <c r="R841"/>
  <c r="P841"/>
  <c r="BI831"/>
  <c r="BH831"/>
  <c r="BG831"/>
  <c r="BE831"/>
  <c r="T831"/>
  <c r="R831"/>
  <c r="P831"/>
  <c r="BI821"/>
  <c r="BH821"/>
  <c r="BG821"/>
  <c r="BE821"/>
  <c r="T821"/>
  <c r="R821"/>
  <c r="P821"/>
  <c r="BI807"/>
  <c r="BH807"/>
  <c r="BG807"/>
  <c r="BE807"/>
  <c r="T807"/>
  <c r="R807"/>
  <c r="P807"/>
  <c r="BI794"/>
  <c r="BH794"/>
  <c r="BG794"/>
  <c r="BE794"/>
  <c r="T794"/>
  <c r="R794"/>
  <c r="P794"/>
  <c r="BI793"/>
  <c r="BH793"/>
  <c r="BG793"/>
  <c r="BE793"/>
  <c r="T793"/>
  <c r="R793"/>
  <c r="P793"/>
  <c r="BI780"/>
  <c r="BH780"/>
  <c r="BG780"/>
  <c r="BE780"/>
  <c r="T780"/>
  <c r="R780"/>
  <c r="P780"/>
  <c r="BI767"/>
  <c r="BH767"/>
  <c r="BG767"/>
  <c r="BE767"/>
  <c r="T767"/>
  <c r="R767"/>
  <c r="P767"/>
  <c r="BI765"/>
  <c r="BH765"/>
  <c r="BG765"/>
  <c r="BE765"/>
  <c r="T765"/>
  <c r="R765"/>
  <c r="P765"/>
  <c r="BI764"/>
  <c r="BH764"/>
  <c r="BG764"/>
  <c r="BE764"/>
  <c r="T764"/>
  <c r="R764"/>
  <c r="P764"/>
  <c r="BI763"/>
  <c r="BH763"/>
  <c r="BG763"/>
  <c r="BE763"/>
  <c r="T763"/>
  <c r="R763"/>
  <c r="P763"/>
  <c r="BI761"/>
  <c r="BH761"/>
  <c r="BG761"/>
  <c r="BE761"/>
  <c r="T761"/>
  <c r="R761"/>
  <c r="P761"/>
  <c r="BI758"/>
  <c r="BH758"/>
  <c r="BG758"/>
  <c r="BE758"/>
  <c r="T758"/>
  <c r="R758"/>
  <c r="P758"/>
  <c r="BI755"/>
  <c r="BH755"/>
  <c r="BG755"/>
  <c r="BE755"/>
  <c r="T755"/>
  <c r="R755"/>
  <c r="P755"/>
  <c r="BI752"/>
  <c r="BH752"/>
  <c r="BG752"/>
  <c r="BE752"/>
  <c r="T752"/>
  <c r="R752"/>
  <c r="P752"/>
  <c r="BI749"/>
  <c r="BH749"/>
  <c r="BG749"/>
  <c r="BE749"/>
  <c r="T749"/>
  <c r="R749"/>
  <c r="P749"/>
  <c r="BI722"/>
  <c r="BH722"/>
  <c r="BG722"/>
  <c r="BE722"/>
  <c r="T722"/>
  <c r="R722"/>
  <c r="P722"/>
  <c r="BI721"/>
  <c r="BH721"/>
  <c r="BG721"/>
  <c r="BE721"/>
  <c r="T721"/>
  <c r="R721"/>
  <c r="P721"/>
  <c r="BI717"/>
  <c r="BH717"/>
  <c r="BG717"/>
  <c r="BE717"/>
  <c r="T717"/>
  <c r="R717"/>
  <c r="P717"/>
  <c r="BI690"/>
  <c r="BH690"/>
  <c r="BG690"/>
  <c r="BE690"/>
  <c r="T690"/>
  <c r="R690"/>
  <c r="P690"/>
  <c r="BI663"/>
  <c r="BH663"/>
  <c r="BG663"/>
  <c r="BE663"/>
  <c r="T663"/>
  <c r="R663"/>
  <c r="P663"/>
  <c r="BI636"/>
  <c r="BH636"/>
  <c r="BG636"/>
  <c r="BE636"/>
  <c r="T636"/>
  <c r="R636"/>
  <c r="P636"/>
  <c r="BI631"/>
  <c r="BH631"/>
  <c r="BG631"/>
  <c r="BE631"/>
  <c r="T631"/>
  <c r="R631"/>
  <c r="P631"/>
  <c r="BI607"/>
  <c r="BH607"/>
  <c r="BG607"/>
  <c r="BE607"/>
  <c r="T607"/>
  <c r="R607"/>
  <c r="P607"/>
  <c r="BI579"/>
  <c r="BH579"/>
  <c r="BG579"/>
  <c r="BE579"/>
  <c r="T579"/>
  <c r="R579"/>
  <c r="P579"/>
  <c r="BI551"/>
  <c r="BH551"/>
  <c r="BG551"/>
  <c r="BE551"/>
  <c r="T551"/>
  <c r="R551"/>
  <c r="P551"/>
  <c r="BI544"/>
  <c r="BH544"/>
  <c r="BG544"/>
  <c r="BE544"/>
  <c r="T544"/>
  <c r="R544"/>
  <c r="P544"/>
  <c r="BI523"/>
  <c r="BH523"/>
  <c r="BG523"/>
  <c r="BE523"/>
  <c r="T523"/>
  <c r="R523"/>
  <c r="P523"/>
  <c r="BI521"/>
  <c r="BH521"/>
  <c r="BG521"/>
  <c r="BE521"/>
  <c r="T521"/>
  <c r="R521"/>
  <c r="P521"/>
  <c r="BI519"/>
  <c r="BH519"/>
  <c r="BG519"/>
  <c r="BE519"/>
  <c r="T519"/>
  <c r="R519"/>
  <c r="P519"/>
  <c r="BI517"/>
  <c r="BH517"/>
  <c r="BG517"/>
  <c r="BE517"/>
  <c r="T517"/>
  <c r="R517"/>
  <c r="P517"/>
  <c r="BI511"/>
  <c r="BH511"/>
  <c r="BG511"/>
  <c r="BE511"/>
  <c r="T511"/>
  <c r="R511"/>
  <c r="P511"/>
  <c r="BI508"/>
  <c r="BH508"/>
  <c r="BG508"/>
  <c r="BE508"/>
  <c r="T508"/>
  <c r="R508"/>
  <c r="P508"/>
  <c r="BI504"/>
  <c r="BH504"/>
  <c r="BG504"/>
  <c r="BE504"/>
  <c r="T504"/>
  <c r="R504"/>
  <c r="P504"/>
  <c r="BI498"/>
  <c r="BH498"/>
  <c r="BG498"/>
  <c r="BE498"/>
  <c r="T498"/>
  <c r="R498"/>
  <c r="P498"/>
  <c r="BI495"/>
  <c r="BH495"/>
  <c r="BG495"/>
  <c r="BE495"/>
  <c r="T495"/>
  <c r="R495"/>
  <c r="P495"/>
  <c r="BI492"/>
  <c r="BH492"/>
  <c r="BG492"/>
  <c r="BE492"/>
  <c r="T492"/>
  <c r="R492"/>
  <c r="P492"/>
  <c r="BI490"/>
  <c r="BH490"/>
  <c r="BG490"/>
  <c r="BE490"/>
  <c r="T490"/>
  <c r="R490"/>
  <c r="P490"/>
  <c r="BI488"/>
  <c r="BH488"/>
  <c r="BG488"/>
  <c r="BE488"/>
  <c r="T488"/>
  <c r="R488"/>
  <c r="P488"/>
  <c r="BI485"/>
  <c r="BH485"/>
  <c r="BG485"/>
  <c r="BE485"/>
  <c r="T485"/>
  <c r="R485"/>
  <c r="P485"/>
  <c r="BI482"/>
  <c r="BH482"/>
  <c r="BG482"/>
  <c r="BE482"/>
  <c r="T482"/>
  <c r="R482"/>
  <c r="P482"/>
  <c r="BI480"/>
  <c r="BH480"/>
  <c r="BG480"/>
  <c r="BE480"/>
  <c r="T480"/>
  <c r="R480"/>
  <c r="P480"/>
  <c r="BI477"/>
  <c r="BH477"/>
  <c r="BG477"/>
  <c r="BE477"/>
  <c r="T477"/>
  <c r="R477"/>
  <c r="P477"/>
  <c r="BI474"/>
  <c r="BH474"/>
  <c r="BG474"/>
  <c r="BE474"/>
  <c r="T474"/>
  <c r="R474"/>
  <c r="P474"/>
  <c r="BI472"/>
  <c r="BH472"/>
  <c r="BG472"/>
  <c r="BE472"/>
  <c r="T472"/>
  <c r="R472"/>
  <c r="P472"/>
  <c r="BI470"/>
  <c r="BH470"/>
  <c r="BG470"/>
  <c r="BE470"/>
  <c r="T470"/>
  <c r="R470"/>
  <c r="P470"/>
  <c r="BI467"/>
  <c r="BH467"/>
  <c r="BG467"/>
  <c r="BE467"/>
  <c r="T467"/>
  <c r="R467"/>
  <c r="P467"/>
  <c r="BI464"/>
  <c r="BH464"/>
  <c r="BG464"/>
  <c r="BE464"/>
  <c r="T464"/>
  <c r="R464"/>
  <c r="P464"/>
  <c r="BI461"/>
  <c r="BH461"/>
  <c r="BG461"/>
  <c r="BE461"/>
  <c r="T461"/>
  <c r="R461"/>
  <c r="P461"/>
  <c r="BI458"/>
  <c r="BH458"/>
  <c r="BG458"/>
  <c r="BE458"/>
  <c r="T458"/>
  <c r="R458"/>
  <c r="P458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4"/>
  <c r="BH444"/>
  <c r="BG444"/>
  <c r="BE444"/>
  <c r="T444"/>
  <c r="R444"/>
  <c r="P444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6"/>
  <c r="BH436"/>
  <c r="BG436"/>
  <c r="BE436"/>
  <c r="T436"/>
  <c r="R436"/>
  <c r="P436"/>
  <c r="BI434"/>
  <c r="BH434"/>
  <c r="BG434"/>
  <c r="BE434"/>
  <c r="T434"/>
  <c r="R434"/>
  <c r="P434"/>
  <c r="BI432"/>
  <c r="BH432"/>
  <c r="BG432"/>
  <c r="BE432"/>
  <c r="T432"/>
  <c r="R432"/>
  <c r="P432"/>
  <c r="BI431"/>
  <c r="BH431"/>
  <c r="BG431"/>
  <c r="BE431"/>
  <c r="T431"/>
  <c r="R431"/>
  <c r="P431"/>
  <c r="BI428"/>
  <c r="BH428"/>
  <c r="BG428"/>
  <c r="BE428"/>
  <c r="T428"/>
  <c r="R428"/>
  <c r="P428"/>
  <c r="BI426"/>
  <c r="BH426"/>
  <c r="BG426"/>
  <c r="BE426"/>
  <c r="T426"/>
  <c r="R426"/>
  <c r="P426"/>
  <c r="BI425"/>
  <c r="BH425"/>
  <c r="BG425"/>
  <c r="BE425"/>
  <c r="T425"/>
  <c r="R425"/>
  <c r="P425"/>
  <c r="BI423"/>
  <c r="BH423"/>
  <c r="BG423"/>
  <c r="BE423"/>
  <c r="T423"/>
  <c r="R423"/>
  <c r="P423"/>
  <c r="BI420"/>
  <c r="BH420"/>
  <c r="BG420"/>
  <c r="BE420"/>
  <c r="T420"/>
  <c r="R420"/>
  <c r="P420"/>
  <c r="BI418"/>
  <c r="BH418"/>
  <c r="BG418"/>
  <c r="BE418"/>
  <c r="T418"/>
  <c r="R418"/>
  <c r="P418"/>
  <c r="BI417"/>
  <c r="BH417"/>
  <c r="BG417"/>
  <c r="BE417"/>
  <c r="T417"/>
  <c r="R417"/>
  <c r="P417"/>
  <c r="BI414"/>
  <c r="BH414"/>
  <c r="BG414"/>
  <c r="BE414"/>
  <c r="T414"/>
  <c r="R414"/>
  <c r="P414"/>
  <c r="BI410"/>
  <c r="BH410"/>
  <c r="BG410"/>
  <c r="BE410"/>
  <c r="T410"/>
  <c r="T409"/>
  <c r="R410"/>
  <c r="R409"/>
  <c r="P410"/>
  <c r="P409"/>
  <c r="BI408"/>
  <c r="BH408"/>
  <c r="BG408"/>
  <c r="BE408"/>
  <c r="T408"/>
  <c r="R408"/>
  <c r="P408"/>
  <c r="BI400"/>
  <c r="BH400"/>
  <c r="BG400"/>
  <c r="BE400"/>
  <c r="T400"/>
  <c r="R400"/>
  <c r="P400"/>
  <c r="BI396"/>
  <c r="BH396"/>
  <c r="BG396"/>
  <c r="BE396"/>
  <c r="T396"/>
  <c r="R396"/>
  <c r="P396"/>
  <c r="BI393"/>
  <c r="BH393"/>
  <c r="BG393"/>
  <c r="BE393"/>
  <c r="T393"/>
  <c r="R393"/>
  <c r="P393"/>
  <c r="BI390"/>
  <c r="BH390"/>
  <c r="BG390"/>
  <c r="BE390"/>
  <c r="T390"/>
  <c r="R390"/>
  <c r="P390"/>
  <c r="BI382"/>
  <c r="BH382"/>
  <c r="BG382"/>
  <c r="BE382"/>
  <c r="T382"/>
  <c r="R382"/>
  <c r="P382"/>
  <c r="BI374"/>
  <c r="BH374"/>
  <c r="BG374"/>
  <c r="BE374"/>
  <c r="T374"/>
  <c r="R374"/>
  <c r="P374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6"/>
  <c r="BH366"/>
  <c r="BG366"/>
  <c r="BE366"/>
  <c r="T366"/>
  <c r="R366"/>
  <c r="P366"/>
  <c r="BI363"/>
  <c r="BH363"/>
  <c r="BG363"/>
  <c r="BE363"/>
  <c r="T363"/>
  <c r="R363"/>
  <c r="P363"/>
  <c r="BI362"/>
  <c r="BH362"/>
  <c r="BG362"/>
  <c r="BE362"/>
  <c r="T362"/>
  <c r="R362"/>
  <c r="P362"/>
  <c r="BI358"/>
  <c r="BH358"/>
  <c r="BG358"/>
  <c r="BE358"/>
  <c r="T358"/>
  <c r="R358"/>
  <c r="P358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2"/>
  <c r="BH352"/>
  <c r="BG352"/>
  <c r="BE352"/>
  <c r="T352"/>
  <c r="R352"/>
  <c r="P352"/>
  <c r="BI350"/>
  <c r="BH350"/>
  <c r="BG350"/>
  <c r="BE350"/>
  <c r="T350"/>
  <c r="R350"/>
  <c r="P350"/>
  <c r="BI348"/>
  <c r="BH348"/>
  <c r="BG348"/>
  <c r="BE348"/>
  <c r="T348"/>
  <c r="R348"/>
  <c r="P348"/>
  <c r="BI347"/>
  <c r="BH347"/>
  <c r="BG347"/>
  <c r="BE347"/>
  <c r="T347"/>
  <c r="R347"/>
  <c r="P347"/>
  <c r="BI344"/>
  <c r="BH344"/>
  <c r="BG344"/>
  <c r="BE344"/>
  <c r="T344"/>
  <c r="R344"/>
  <c r="P344"/>
  <c r="BI341"/>
  <c r="BH341"/>
  <c r="BG341"/>
  <c r="BE341"/>
  <c r="T341"/>
  <c r="R341"/>
  <c r="P341"/>
  <c r="BI339"/>
  <c r="BH339"/>
  <c r="BG339"/>
  <c r="BE339"/>
  <c r="T339"/>
  <c r="R339"/>
  <c r="P339"/>
  <c r="BI338"/>
  <c r="BH338"/>
  <c r="BG338"/>
  <c r="BE338"/>
  <c r="T338"/>
  <c r="R338"/>
  <c r="P338"/>
  <c r="BI336"/>
  <c r="BH336"/>
  <c r="BG336"/>
  <c r="BE336"/>
  <c r="T336"/>
  <c r="R336"/>
  <c r="P336"/>
  <c r="BI334"/>
  <c r="BH334"/>
  <c r="BG334"/>
  <c r="BE334"/>
  <c r="T334"/>
  <c r="R334"/>
  <c r="P334"/>
  <c r="BI332"/>
  <c r="BH332"/>
  <c r="BG332"/>
  <c r="BE332"/>
  <c r="T332"/>
  <c r="R332"/>
  <c r="P332"/>
  <c r="BI330"/>
  <c r="BH330"/>
  <c r="BG330"/>
  <c r="BE330"/>
  <c r="T330"/>
  <c r="R330"/>
  <c r="P330"/>
  <c r="BI328"/>
  <c r="BH328"/>
  <c r="BG328"/>
  <c r="BE328"/>
  <c r="T328"/>
  <c r="R328"/>
  <c r="P328"/>
  <c r="BI326"/>
  <c r="BH326"/>
  <c r="BG326"/>
  <c r="BE326"/>
  <c r="T326"/>
  <c r="R326"/>
  <c r="P326"/>
  <c r="BI324"/>
  <c r="BH324"/>
  <c r="BG324"/>
  <c r="BE324"/>
  <c r="T324"/>
  <c r="R324"/>
  <c r="P324"/>
  <c r="BI322"/>
  <c r="BH322"/>
  <c r="BG322"/>
  <c r="BE322"/>
  <c r="T322"/>
  <c r="R322"/>
  <c r="P322"/>
  <c r="BI319"/>
  <c r="BH319"/>
  <c r="BG319"/>
  <c r="BE319"/>
  <c r="T319"/>
  <c r="R319"/>
  <c r="P319"/>
  <c r="BI318"/>
  <c r="BH318"/>
  <c r="BG318"/>
  <c r="BE318"/>
  <c r="T318"/>
  <c r="R318"/>
  <c r="P318"/>
  <c r="BI316"/>
  <c r="BH316"/>
  <c r="BG316"/>
  <c r="BE316"/>
  <c r="T316"/>
  <c r="R316"/>
  <c r="P316"/>
  <c r="BI310"/>
  <c r="BH310"/>
  <c r="BG310"/>
  <c r="BE310"/>
  <c r="T310"/>
  <c r="R310"/>
  <c r="P310"/>
  <c r="BI307"/>
  <c r="BH307"/>
  <c r="BG307"/>
  <c r="BE307"/>
  <c r="T307"/>
  <c r="R307"/>
  <c r="P307"/>
  <c r="BI304"/>
  <c r="BH304"/>
  <c r="BG304"/>
  <c r="BE304"/>
  <c r="T304"/>
  <c r="R304"/>
  <c r="P304"/>
  <c r="BI303"/>
  <c r="BH303"/>
  <c r="BG303"/>
  <c r="BE303"/>
  <c r="T303"/>
  <c r="R303"/>
  <c r="P303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1"/>
  <c r="BH291"/>
  <c r="BG291"/>
  <c r="BE291"/>
  <c r="T291"/>
  <c r="R291"/>
  <c r="P291"/>
  <c r="BI290"/>
  <c r="BH290"/>
  <c r="BG290"/>
  <c r="BE290"/>
  <c r="T290"/>
  <c r="R290"/>
  <c r="P290"/>
  <c r="BI284"/>
  <c r="BH284"/>
  <c r="BG284"/>
  <c r="BE284"/>
  <c r="T284"/>
  <c r="R284"/>
  <c r="P284"/>
  <c r="BI282"/>
  <c r="BH282"/>
  <c r="BG282"/>
  <c r="BE282"/>
  <c r="T282"/>
  <c r="R282"/>
  <c r="P282"/>
  <c r="BI281"/>
  <c r="BH281"/>
  <c r="BG281"/>
  <c r="BE281"/>
  <c r="T281"/>
  <c r="R281"/>
  <c r="P281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4"/>
  <c r="BH274"/>
  <c r="BG274"/>
  <c r="BE274"/>
  <c r="T274"/>
  <c r="R274"/>
  <c r="P274"/>
  <c r="BI273"/>
  <c r="BH273"/>
  <c r="BG273"/>
  <c r="BE273"/>
  <c r="T273"/>
  <c r="R273"/>
  <c r="P273"/>
  <c r="BI270"/>
  <c r="BH270"/>
  <c r="BG270"/>
  <c r="BE270"/>
  <c r="T270"/>
  <c r="R270"/>
  <c r="P270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47"/>
  <c r="BH247"/>
  <c r="BG247"/>
  <c r="BE247"/>
  <c r="T247"/>
  <c r="R247"/>
  <c r="P247"/>
  <c r="BI246"/>
  <c r="BH246"/>
  <c r="BG246"/>
  <c r="BE246"/>
  <c r="T246"/>
  <c r="R246"/>
  <c r="P246"/>
  <c r="BI244"/>
  <c r="BH244"/>
  <c r="BG244"/>
  <c r="BE244"/>
  <c r="T244"/>
  <c r="R244"/>
  <c r="P244"/>
  <c r="BI241"/>
  <c r="BH241"/>
  <c r="BG241"/>
  <c r="BE241"/>
  <c r="T241"/>
  <c r="R241"/>
  <c r="P241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1"/>
  <c r="BH231"/>
  <c r="BG231"/>
  <c r="BE231"/>
  <c r="T231"/>
  <c r="R231"/>
  <c r="P231"/>
  <c r="BI230"/>
  <c r="BH230"/>
  <c r="BG230"/>
  <c r="BE230"/>
  <c r="T230"/>
  <c r="R230"/>
  <c r="P230"/>
  <c r="BI228"/>
  <c r="BH228"/>
  <c r="BG228"/>
  <c r="BE228"/>
  <c r="T228"/>
  <c r="R228"/>
  <c r="P228"/>
  <c r="BI222"/>
  <c r="BH222"/>
  <c r="BG222"/>
  <c r="BE222"/>
  <c r="T222"/>
  <c r="R222"/>
  <c r="P222"/>
  <c r="BI218"/>
  <c r="BH218"/>
  <c r="BG218"/>
  <c r="BE218"/>
  <c r="T218"/>
  <c r="R218"/>
  <c r="P218"/>
  <c r="BI217"/>
  <c r="BH217"/>
  <c r="BG217"/>
  <c r="BE217"/>
  <c r="T217"/>
  <c r="R217"/>
  <c r="P217"/>
  <c r="BI215"/>
  <c r="BH215"/>
  <c r="BG215"/>
  <c r="BE215"/>
  <c r="T215"/>
  <c r="R215"/>
  <c r="P215"/>
  <c r="BI212"/>
  <c r="BH212"/>
  <c r="BG212"/>
  <c r="BE212"/>
  <c r="T212"/>
  <c r="T211"/>
  <c r="R212"/>
  <c r="R211"/>
  <c r="P212"/>
  <c r="P211"/>
  <c r="BI210"/>
  <c r="BH210"/>
  <c r="BG210"/>
  <c r="BE210"/>
  <c r="T210"/>
  <c r="R210"/>
  <c r="P210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2"/>
  <c r="BH202"/>
  <c r="BG202"/>
  <c r="BE202"/>
  <c r="T202"/>
  <c r="R202"/>
  <c r="P202"/>
  <c r="BI194"/>
  <c r="BH194"/>
  <c r="BG194"/>
  <c r="BE194"/>
  <c r="T194"/>
  <c r="R194"/>
  <c r="P194"/>
  <c r="BI191"/>
  <c r="BH191"/>
  <c r="BG191"/>
  <c r="BE191"/>
  <c r="T191"/>
  <c r="R191"/>
  <c r="P191"/>
  <c r="BI185"/>
  <c r="BH185"/>
  <c r="BG185"/>
  <c r="BE185"/>
  <c r="T185"/>
  <c r="R185"/>
  <c r="P185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5"/>
  <c r="BH175"/>
  <c r="BG175"/>
  <c r="BE175"/>
  <c r="T175"/>
  <c r="R175"/>
  <c r="P175"/>
  <c r="BI172"/>
  <c r="BH172"/>
  <c r="BG172"/>
  <c r="BE172"/>
  <c r="T172"/>
  <c r="R172"/>
  <c r="P172"/>
  <c r="BI170"/>
  <c r="BH170"/>
  <c r="BG170"/>
  <c r="BE170"/>
  <c r="T170"/>
  <c r="R170"/>
  <c r="P170"/>
  <c r="BI162"/>
  <c r="BH162"/>
  <c r="BG162"/>
  <c r="BE162"/>
  <c r="T162"/>
  <c r="R162"/>
  <c r="P162"/>
  <c r="BI159"/>
  <c r="BH159"/>
  <c r="BG159"/>
  <c r="BE159"/>
  <c r="T159"/>
  <c r="R159"/>
  <c r="P159"/>
  <c r="BI158"/>
  <c r="BH158"/>
  <c r="BG158"/>
  <c r="BE158"/>
  <c r="T158"/>
  <c r="R158"/>
  <c r="P158"/>
  <c r="J152"/>
  <c r="F151"/>
  <c r="F149"/>
  <c r="E147"/>
  <c r="BI132"/>
  <c r="BH132"/>
  <c r="BG132"/>
  <c r="BE132"/>
  <c r="BI131"/>
  <c r="BH131"/>
  <c r="BG131"/>
  <c r="BF131"/>
  <c r="BE131"/>
  <c r="BI130"/>
  <c r="BH130"/>
  <c r="BG130"/>
  <c r="BF130"/>
  <c r="BE130"/>
  <c r="BI129"/>
  <c r="BH129"/>
  <c r="BG129"/>
  <c r="BF129"/>
  <c r="BE129"/>
  <c r="BI128"/>
  <c r="BH128"/>
  <c r="BG128"/>
  <c r="BF128"/>
  <c r="BE128"/>
  <c r="BI127"/>
  <c r="BH127"/>
  <c r="BG127"/>
  <c r="BF127"/>
  <c r="BE127"/>
  <c r="J94"/>
  <c r="F93"/>
  <c r="F91"/>
  <c r="E89"/>
  <c r="J23"/>
  <c r="E23"/>
  <c r="J93"/>
  <c r="J22"/>
  <c r="J20"/>
  <c r="E20"/>
  <c r="F152"/>
  <c r="J19"/>
  <c r="J14"/>
  <c r="J149"/>
  <c r="E7"/>
  <c r="E143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J848"/>
  <c r="J841"/>
  <c r="J831"/>
  <c r="J794"/>
  <c r="BK793"/>
  <c r="BK767"/>
  <c r="BK765"/>
  <c r="BK758"/>
  <c r="BK755"/>
  <c r="BK749"/>
  <c r="J721"/>
  <c r="BK690"/>
  <c r="J579"/>
  <c r="J517"/>
  <c r="J511"/>
  <c r="BK477"/>
  <c r="BK472"/>
  <c r="J470"/>
  <c r="J461"/>
  <c r="J458"/>
  <c r="BK453"/>
  <c r="J451"/>
  <c r="BK444"/>
  <c r="J434"/>
  <c r="J428"/>
  <c r="J426"/>
  <c r="BK400"/>
  <c r="J393"/>
  <c r="BK369"/>
  <c r="BK363"/>
  <c r="BK358"/>
  <c r="BK356"/>
  <c r="J355"/>
  <c r="J326"/>
  <c r="J316"/>
  <c r="J304"/>
  <c r="J303"/>
  <c r="BK290"/>
  <c r="J282"/>
  <c r="BK273"/>
  <c r="J267"/>
  <c r="J256"/>
  <c r="J234"/>
  <c r="BK210"/>
  <c r="J202"/>
  <c r="J191"/>
  <c r="J185"/>
  <c r="J180"/>
  <c r="BK159"/>
  <c r="BK831"/>
  <c r="BK821"/>
  <c r="J780"/>
  <c r="J767"/>
  <c r="BK761"/>
  <c r="BK722"/>
  <c r="BK663"/>
  <c r="J636"/>
  <c r="BK551"/>
  <c r="BK495"/>
  <c r="BK492"/>
  <c r="J490"/>
  <c r="J480"/>
  <c r="J477"/>
  <c r="J474"/>
  <c r="J472"/>
  <c r="J467"/>
  <c r="BK456"/>
  <c r="J455"/>
  <c r="BK448"/>
  <c r="J431"/>
  <c r="BK417"/>
  <c r="J414"/>
  <c r="BK408"/>
  <c r="J382"/>
  <c r="J371"/>
  <c r="J370"/>
  <c r="J363"/>
  <c r="BK362"/>
  <c r="BK350"/>
  <c r="BK347"/>
  <c r="BK336"/>
  <c r="BK307"/>
  <c r="BK303"/>
  <c r="BK291"/>
  <c r="J290"/>
  <c r="BK282"/>
  <c r="BK279"/>
  <c r="J278"/>
  <c r="J273"/>
  <c r="J270"/>
  <c r="J266"/>
  <c r="J255"/>
  <c r="J236"/>
  <c r="BK228"/>
  <c r="J217"/>
  <c r="J212"/>
  <c r="BK191"/>
  <c r="BK185"/>
  <c r="J175"/>
  <c r="BK848"/>
  <c r="BK843"/>
  <c r="BK794"/>
  <c r="J765"/>
  <c r="J763"/>
  <c r="BK717"/>
  <c r="J663"/>
  <c r="J631"/>
  <c r="J504"/>
  <c r="J495"/>
  <c r="J482"/>
  <c r="BK474"/>
  <c r="BK467"/>
  <c r="BK464"/>
  <c r="BK454"/>
  <c r="J453"/>
  <c r="BK439"/>
  <c r="BK438"/>
  <c r="J436"/>
  <c r="BK425"/>
  <c r="J408"/>
  <c r="J396"/>
  <c r="J369"/>
  <c r="J354"/>
  <c r="J341"/>
  <c r="BK334"/>
  <c r="BK330"/>
  <c r="J328"/>
  <c r="BK326"/>
  <c r="BK324"/>
  <c r="J322"/>
  <c r="BK316"/>
  <c r="BK310"/>
  <c r="J307"/>
  <c r="J277"/>
  <c r="BK268"/>
  <c r="BK267"/>
  <c r="BK257"/>
  <c r="BK235"/>
  <c r="BK217"/>
  <c r="BK215"/>
  <c r="BK207"/>
  <c r="BK206"/>
  <c r="J182"/>
  <c r="BK180"/>
  <c r="J162"/>
  <c r="J821"/>
  <c r="J807"/>
  <c r="J761"/>
  <c r="J758"/>
  <c r="J752"/>
  <c r="J749"/>
  <c r="J690"/>
  <c r="BK631"/>
  <c r="BK579"/>
  <c r="J544"/>
  <c r="BK523"/>
  <c r="BK521"/>
  <c r="BK517"/>
  <c r="BK511"/>
  <c r="BK504"/>
  <c r="J492"/>
  <c r="J488"/>
  <c r="BK482"/>
  <c r="BK480"/>
  <c r="BK461"/>
  <c r="J449"/>
  <c r="J439"/>
  <c r="BK432"/>
  <c r="BK431"/>
  <c r="J425"/>
  <c r="BK423"/>
  <c r="BK418"/>
  <c r="J417"/>
  <c r="J390"/>
  <c r="J348"/>
  <c r="BK339"/>
  <c r="BK338"/>
  <c r="J336"/>
  <c r="J332"/>
  <c r="J330"/>
  <c r="J324"/>
  <c r="BK319"/>
  <c r="BK318"/>
  <c r="J301"/>
  <c r="J300"/>
  <c r="BK284"/>
  <c r="J274"/>
  <c r="J268"/>
  <c r="BK258"/>
  <c r="BK255"/>
  <c r="J241"/>
  <c r="J238"/>
  <c r="J237"/>
  <c r="J228"/>
  <c r="J207"/>
  <c r="BK194"/>
  <c r="BK178"/>
  <c r="J159"/>
  <c r="BK158"/>
  <c r="J843"/>
  <c r="BK841"/>
  <c r="BK807"/>
  <c r="J793"/>
  <c r="BK780"/>
  <c r="J764"/>
  <c r="BK763"/>
  <c r="BK752"/>
  <c r="BK721"/>
  <c r="J607"/>
  <c r="J551"/>
  <c r="J523"/>
  <c r="J519"/>
  <c r="J508"/>
  <c r="BK498"/>
  <c r="BK470"/>
  <c r="J452"/>
  <c r="BK451"/>
  <c r="BK449"/>
  <c r="BK447"/>
  <c r="BK440"/>
  <c r="BK426"/>
  <c r="BK414"/>
  <c r="J410"/>
  <c r="BK374"/>
  <c r="BK370"/>
  <c r="BK366"/>
  <c r="BK341"/>
  <c r="J339"/>
  <c r="J338"/>
  <c r="J334"/>
  <c r="BK332"/>
  <c r="BK322"/>
  <c r="J318"/>
  <c r="BK300"/>
  <c r="J299"/>
  <c r="J284"/>
  <c r="J281"/>
  <c r="BK277"/>
  <c r="BK256"/>
  <c r="J247"/>
  <c r="J246"/>
  <c r="BK236"/>
  <c r="BK222"/>
  <c r="J208"/>
  <c r="BK172"/>
  <c r="J172"/>
  <c r="BK170"/>
  <c r="J170"/>
  <c r="BK764"/>
  <c r="J755"/>
  <c r="J722"/>
  <c r="J717"/>
  <c r="BK636"/>
  <c r="BK607"/>
  <c r="BK544"/>
  <c r="BK490"/>
  <c r="BK485"/>
  <c r="J464"/>
  <c r="J456"/>
  <c r="J448"/>
  <c r="J447"/>
  <c r="J444"/>
  <c r="BK436"/>
  <c r="J423"/>
  <c r="J420"/>
  <c r="J418"/>
  <c r="BK410"/>
  <c r="BK396"/>
  <c r="BK382"/>
  <c r="J374"/>
  <c r="BK371"/>
  <c r="J362"/>
  <c r="J356"/>
  <c r="BK355"/>
  <c r="BK352"/>
  <c r="J350"/>
  <c r="BK348"/>
  <c r="J347"/>
  <c r="J344"/>
  <c r="BK304"/>
  <c r="J291"/>
  <c r="BK274"/>
  <c r="BK270"/>
  <c r="BK247"/>
  <c r="BK244"/>
  <c r="BK238"/>
  <c r="BK237"/>
  <c r="J235"/>
  <c r="BK234"/>
  <c r="BK230"/>
  <c r="BK218"/>
  <c r="BK212"/>
  <c r="J210"/>
  <c r="J206"/>
  <c r="BK202"/>
  <c r="J194"/>
  <c r="J158"/>
  <c i="1" r="AS95"/>
  <c i="2" r="J521"/>
  <c r="BK519"/>
  <c r="BK508"/>
  <c r="J498"/>
  <c r="BK488"/>
  <c r="J485"/>
  <c r="BK458"/>
  <c r="BK455"/>
  <c r="J454"/>
  <c r="BK452"/>
  <c r="J440"/>
  <c r="J438"/>
  <c r="BK434"/>
  <c r="J432"/>
  <c r="BK428"/>
  <c r="BK420"/>
  <c r="J400"/>
  <c r="BK393"/>
  <c r="BK390"/>
  <c r="J366"/>
  <c r="J358"/>
  <c r="BK354"/>
  <c r="J352"/>
  <c r="BK344"/>
  <c r="BK328"/>
  <c r="J319"/>
  <c r="J310"/>
  <c r="BK301"/>
  <c r="BK299"/>
  <c r="BK281"/>
  <c r="J279"/>
  <c r="BK278"/>
  <c r="BK266"/>
  <c r="J258"/>
  <c r="J257"/>
  <c r="BK246"/>
  <c r="J244"/>
  <c r="BK241"/>
  <c r="BK231"/>
  <c r="J231"/>
  <c r="J230"/>
  <c r="J222"/>
  <c r="J218"/>
  <c r="J215"/>
  <c r="BK208"/>
  <c r="BK182"/>
  <c r="J178"/>
  <c r="BK175"/>
  <c r="BK162"/>
  <c l="1" r="P269"/>
  <c r="P351"/>
  <c r="T157"/>
  <c r="P179"/>
  <c r="P205"/>
  <c r="T214"/>
  <c r="T229"/>
  <c r="T473"/>
  <c r="P157"/>
  <c r="P156"/>
  <c r="T179"/>
  <c r="T205"/>
  <c r="R214"/>
  <c r="R229"/>
  <c r="BK269"/>
  <c r="J269"/>
  <c r="J108"/>
  <c r="BK522"/>
  <c r="J522"/>
  <c r="J118"/>
  <c r="BK157"/>
  <c r="J157"/>
  <c r="J100"/>
  <c r="BK179"/>
  <c r="J179"/>
  <c r="J101"/>
  <c r="BK205"/>
  <c r="J205"/>
  <c r="J102"/>
  <c r="BK214"/>
  <c r="BK229"/>
  <c r="J229"/>
  <c r="J106"/>
  <c r="BK245"/>
  <c r="J245"/>
  <c r="J107"/>
  <c r="R245"/>
  <c r="R269"/>
  <c r="BK323"/>
  <c r="J323"/>
  <c r="J109"/>
  <c r="R323"/>
  <c r="BK340"/>
  <c r="J340"/>
  <c r="J110"/>
  <c r="BK351"/>
  <c r="J351"/>
  <c r="J111"/>
  <c r="T351"/>
  <c r="BK413"/>
  <c r="J413"/>
  <c r="J113"/>
  <c r="P413"/>
  <c r="R413"/>
  <c r="T413"/>
  <c r="R419"/>
  <c r="BK457"/>
  <c r="J457"/>
  <c r="J115"/>
  <c r="R457"/>
  <c r="BK473"/>
  <c r="J473"/>
  <c r="J116"/>
  <c r="P473"/>
  <c r="BK491"/>
  <c r="J491"/>
  <c r="J117"/>
  <c r="R491"/>
  <c r="T491"/>
  <c r="R522"/>
  <c r="P766"/>
  <c r="T766"/>
  <c r="BK820"/>
  <c r="J820"/>
  <c r="J120"/>
  <c r="P820"/>
  <c r="R820"/>
  <c r="T820"/>
  <c r="R157"/>
  <c r="R179"/>
  <c r="R205"/>
  <c r="P214"/>
  <c r="P229"/>
  <c r="P245"/>
  <c r="T245"/>
  <c r="T269"/>
  <c r="P323"/>
  <c r="T323"/>
  <c r="P340"/>
  <c r="R340"/>
  <c r="T340"/>
  <c r="R351"/>
  <c r="BK419"/>
  <c r="J419"/>
  <c r="J114"/>
  <c r="T419"/>
  <c r="P457"/>
  <c r="T457"/>
  <c r="R473"/>
  <c r="P491"/>
  <c r="P522"/>
  <c r="T522"/>
  <c r="BK766"/>
  <c r="J766"/>
  <c r="J119"/>
  <c r="R766"/>
  <c r="BF180"/>
  <c r="BF185"/>
  <c r="BF194"/>
  <c r="BF222"/>
  <c r="BF234"/>
  <c r="BF235"/>
  <c r="BF247"/>
  <c r="BF270"/>
  <c r="BF273"/>
  <c r="BF282"/>
  <c r="BF334"/>
  <c r="BF354"/>
  <c r="BF374"/>
  <c r="BF449"/>
  <c r="BF464"/>
  <c r="BF467"/>
  <c r="E85"/>
  <c r="BF215"/>
  <c r="BF228"/>
  <c r="BF255"/>
  <c r="BF256"/>
  <c r="BF266"/>
  <c r="BF277"/>
  <c r="BF291"/>
  <c r="BF300"/>
  <c r="BF301"/>
  <c r="BF310"/>
  <c r="BF319"/>
  <c r="BF322"/>
  <c r="BF324"/>
  <c r="BF328"/>
  <c r="BF336"/>
  <c r="BF338"/>
  <c r="BF339"/>
  <c r="BF348"/>
  <c r="BF400"/>
  <c r="BF414"/>
  <c r="BF426"/>
  <c r="BF438"/>
  <c r="BF451"/>
  <c r="BF452"/>
  <c r="BF453"/>
  <c r="BF470"/>
  <c r="BF472"/>
  <c r="BF511"/>
  <c r="BF519"/>
  <c r="BF551"/>
  <c r="BF631"/>
  <c r="BF761"/>
  <c r="BF765"/>
  <c r="BF767"/>
  <c r="F94"/>
  <c r="BF159"/>
  <c r="BF162"/>
  <c r="BF170"/>
  <c r="BF172"/>
  <c r="BF178"/>
  <c r="BF217"/>
  <c r="BF231"/>
  <c r="BF238"/>
  <c r="BF241"/>
  <c r="BF258"/>
  <c r="BF268"/>
  <c r="BF326"/>
  <c r="BF393"/>
  <c r="BF423"/>
  <c r="BF454"/>
  <c r="BF456"/>
  <c r="BF461"/>
  <c r="BF474"/>
  <c r="BF492"/>
  <c r="BF521"/>
  <c r="BF663"/>
  <c r="BF690"/>
  <c r="BF721"/>
  <c r="BF794"/>
  <c r="BF807"/>
  <c r="BF831"/>
  <c r="J151"/>
  <c r="BF208"/>
  <c r="BF210"/>
  <c r="BF212"/>
  <c r="BF244"/>
  <c r="BF246"/>
  <c r="BF278"/>
  <c r="BF281"/>
  <c r="BF290"/>
  <c r="BF304"/>
  <c r="BF307"/>
  <c r="BF350"/>
  <c r="BF370"/>
  <c r="BF408"/>
  <c r="BF436"/>
  <c r="BF439"/>
  <c r="BF440"/>
  <c r="BF455"/>
  <c r="BF495"/>
  <c r="BF544"/>
  <c r="BF607"/>
  <c r="BK211"/>
  <c r="J211"/>
  <c r="J103"/>
  <c r="BF158"/>
  <c r="BF175"/>
  <c r="BF191"/>
  <c r="BF206"/>
  <c r="BF279"/>
  <c r="BF284"/>
  <c r="BF303"/>
  <c r="BF355"/>
  <c r="BF358"/>
  <c r="BF362"/>
  <c r="BF363"/>
  <c r="BF382"/>
  <c r="BF417"/>
  <c r="BF428"/>
  <c r="BF431"/>
  <c r="BF432"/>
  <c r="BF444"/>
  <c r="BF448"/>
  <c r="BF458"/>
  <c r="BF477"/>
  <c r="BF482"/>
  <c r="BF488"/>
  <c r="BF508"/>
  <c r="BF517"/>
  <c r="BF523"/>
  <c r="BF749"/>
  <c r="BF793"/>
  <c r="BF841"/>
  <c r="J91"/>
  <c r="BF202"/>
  <c r="BF257"/>
  <c r="BF267"/>
  <c r="BF274"/>
  <c r="BF316"/>
  <c r="BF330"/>
  <c r="BF332"/>
  <c r="BF341"/>
  <c r="BF352"/>
  <c r="BF356"/>
  <c r="BF366"/>
  <c r="BF369"/>
  <c r="BF390"/>
  <c r="BF396"/>
  <c r="BF410"/>
  <c r="BF425"/>
  <c r="BF434"/>
  <c r="BF579"/>
  <c r="BF717"/>
  <c r="BF752"/>
  <c r="BF755"/>
  <c r="BF758"/>
  <c r="BF763"/>
  <c r="BF764"/>
  <c r="BF843"/>
  <c r="BF848"/>
  <c r="BK842"/>
  <c r="J842"/>
  <c r="J121"/>
  <c r="BF182"/>
  <c r="BF207"/>
  <c r="BF218"/>
  <c r="BF230"/>
  <c r="BF236"/>
  <c r="BF237"/>
  <c r="BF299"/>
  <c r="BF318"/>
  <c r="BF344"/>
  <c r="BF347"/>
  <c r="BF371"/>
  <c r="BF418"/>
  <c r="BF420"/>
  <c r="BF447"/>
  <c r="BF480"/>
  <c r="BF485"/>
  <c r="BF490"/>
  <c r="BF498"/>
  <c r="BF504"/>
  <c r="BF636"/>
  <c r="BF722"/>
  <c r="BF780"/>
  <c r="BF821"/>
  <c r="BK409"/>
  <c r="J409"/>
  <c r="J112"/>
  <c r="BK847"/>
  <c r="J847"/>
  <c r="J123"/>
  <c r="F40"/>
  <c i="1" r="BC96"/>
  <c r="BC95"/>
  <c r="BC94"/>
  <c r="AY94"/>
  <c i="2" r="F37"/>
  <c i="1" r="AZ96"/>
  <c r="AZ95"/>
  <c r="AZ94"/>
  <c r="AV94"/>
  <c r="AS94"/>
  <c i="2" r="J37"/>
  <c i="1" r="AV96"/>
  <c i="2" r="F39"/>
  <c i="1" r="BB96"/>
  <c r="BB95"/>
  <c r="AX95"/>
  <c i="2" r="F41"/>
  <c i="1" r="BD96"/>
  <c r="BD95"/>
  <c r="BD94"/>
  <c r="W36"/>
  <c i="2" l="1" r="BK213"/>
  <c r="J213"/>
  <c r="J104"/>
  <c r="R213"/>
  <c r="P213"/>
  <c r="T156"/>
  <c r="R156"/>
  <c r="R155"/>
  <c r="P155"/>
  <c i="1" r="AU96"/>
  <c i="2" r="T213"/>
  <c r="BK156"/>
  <c r="J156"/>
  <c r="J99"/>
  <c r="J214"/>
  <c r="J105"/>
  <c r="BK846"/>
  <c r="J846"/>
  <c r="J122"/>
  <c i="1" r="AV95"/>
  <c r="AU95"/>
  <c r="AU94"/>
  <c r="BB94"/>
  <c r="W34"/>
  <c r="AY95"/>
  <c r="W35"/>
  <c i="2" l="1" r="T155"/>
  <c r="BK155"/>
  <c r="J155"/>
  <c r="J98"/>
  <c r="J32"/>
  <c i="1" r="AX94"/>
  <c i="2" l="1" r="J132"/>
  <c r="J126"/>
  <c r="J33"/>
  <c r="J34"/>
  <c i="1" r="AG96"/>
  <c r="AG95"/>
  <c r="AG94"/>
  <c i="2" l="1" r="BF132"/>
  <c r="J134"/>
  <c i="1" r="AG99"/>
  <c r="CD99"/>
  <c r="AG102"/>
  <c r="AK26"/>
  <c r="AG100"/>
  <c r="CD100"/>
  <c r="AG101"/>
  <c r="AV101"/>
  <c r="BY101"/>
  <c i="2" r="F38"/>
  <c i="1" r="BA96"/>
  <c r="BA95"/>
  <c r="AW95"/>
  <c r="AT95"/>
  <c r="AN95"/>
  <c l="1" r="CD101"/>
  <c r="CD102"/>
  <c r="BA94"/>
  <c r="W33"/>
  <c r="AN101"/>
  <c r="AV100"/>
  <c r="BY100"/>
  <c i="2" r="J38"/>
  <c i="1" r="AW96"/>
  <c r="AT96"/>
  <c r="AN96"/>
  <c r="AV99"/>
  <c r="BY99"/>
  <c r="AV102"/>
  <c r="BY102"/>
  <c r="AG98"/>
  <c r="AK27"/>
  <c i="2" l="1" r="J43"/>
  <c i="1" r="AK32"/>
  <c r="AG104"/>
  <c r="AN102"/>
  <c r="AK29"/>
  <c r="W32"/>
  <c r="AN100"/>
  <c r="AN99"/>
  <c r="AW94"/>
  <c r="AK33"/>
  <c l="1" r="AK38"/>
  <c r="AT94"/>
  <c r="AN94"/>
  <c r="AN98"/>
  <c l="1"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<sst xmlns="http://schemas.openxmlformats.org/spreadsheetml/2006/main">
  <si>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</si>
  <si>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</si>
  <si>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</si>
  <si>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</si>
  <si>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</si>
  <si>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{6de02817-e967-407c-b0d8-731fdfa14c27}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</si>
  <si>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</si>
  <si>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</si>
  <si>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</si>
  <si>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</si>
  <si>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</si>
  <si>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</si>
  <si>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</si>
  <si>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</si>
  <si>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</si>
  <si>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</si>
  <si>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</si>
  <si>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Praha 6</t>
  </si>
  <si>
    <t>KSO:</t>
  </si>
  <si>
    <t>CC-CZ:</t>
  </si>
  <si>
    <t>Místo:</t>
  </si>
  <si>
    <t xml:space="preserve"> </t>
  </si>
  <si>
    <t>Datum:</t>
  </si>
  <si>
    <t>31. 12. 2019</t>
  </si>
  <si>
    <t>Zadavatel:</t>
  </si>
  <si>
    <t>IČ:</t>
  </si>
  <si>
    <t>00063703</t>
  </si>
  <si>
    <t>Městská část Praha 6</t>
  </si>
  <si>
    <t>DIČ:</t>
  </si>
  <si>
    <t>Uchazeč:</t>
  </si>
  <si>
    <t>Vyplň údaj</t>
  </si>
  <si>
    <t>Projektant:</t>
  </si>
  <si>
    <t>True</t>
  </si>
  <si>
    <t>Zpracovatel:</t>
  </si>
  <si>
    <t>Ing.Ladislav Konečný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</si>
  <si>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</si>
  <si>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</si>
  <si>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</si>
  <si>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</si>
  <si>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</si>
  <si>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</si>
  <si>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</si>
  <si>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</si>
  <si>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</si>
  <si>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</si>
  <si>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</si>
  <si>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</si>
  <si>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</si>
  <si>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</si>
  <si>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</si>
  <si>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</si>
  <si>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</si>
  <si>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</si>
  <si>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</si>
  <si>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</si>
  <si>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</si>
  <si>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</si>
  <si>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</si>
  <si>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</si>
  <si>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</si>
  <si>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</si>
  <si>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</si>
  <si>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</si>
  <si>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</si>
  <si>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</si>
  <si>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</si>
  <si>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</si>
  <si>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</si>
  <si>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</si>
  <si>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</si>
  <si>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</si>
  <si>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</si>
  <si>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</si>
  <si>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</si>
  <si>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</si>
  <si>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</si>
  <si>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</si>
  <si>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</si>
  <si>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</si>
  <si>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</si>
  <si>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</si>
  <si>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</si>
  <si>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04</t>
  </si>
  <si>
    <t>Studentská 5</t>
  </si>
  <si>
    <t>STA</t>
  </si>
  <si>
    <t>1</t>
  </si>
  <si>
    <t>{e8613214-685f-4363-b6aa-ee83ab417fb7}</t>
  </si>
  <si>
    <t>/</t>
  </si>
  <si>
    <t>01</t>
  </si>
  <si>
    <t>Oprava</t>
  </si>
  <si>
    <t>Soupis</t>
  </si>
  <si>
    <t>2</t>
  </si>
  <si>
    <t>{568e9c0f-ca7e-400f-8f08-438edc43faf0}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</si>
  <si>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</si>
  <si>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</si>
  <si>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</si>
  <si>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</si>
  <si>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</si>
  <si>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</si>
  <si>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</si>
  <si>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</si>
  <si>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</si>
  <si>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</si>
  <si>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</si>
  <si>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04 - Studentská 5</t>
  </si>
  <si>
    <t>Soupis:</t>
  </si>
  <si>
    <t>01 - Oprava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</si>
  <si>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</si>
  <si>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</si>
  <si>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</si>
  <si>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</si>
  <si>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</si>
  <si>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</si>
  <si>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</si>
  <si>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</si>
  <si>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</si>
  <si>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</si>
  <si>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</si>
  <si>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</si>
  <si>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</si>
  <si>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</si>
  <si>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</si>
  <si>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</si>
  <si>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</si>
  <si>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</si>
  <si>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</si>
  <si>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</si>
  <si>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</si>
  <si>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</si>
  <si>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</si>
  <si>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</si>
  <si>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</si>
  <si>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</si>
  <si>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</si>
  <si>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</si>
  <si>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</si>
  <si>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VRN - Vedlejší rozpočtové náklady</t>
  </si>
  <si>
    <t xml:space="preserve">    VRN3 - Zařízení staveniště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</si>
  <si>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</si>
  <si>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</si>
  <si>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</si>
  <si>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</si>
  <si>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</si>
  <si>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</si>
  <si>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</si>
  <si>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</si>
  <si>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</si>
  <si>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</si>
  <si>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</si>
  <si>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</si>
  <si>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</si>
  <si>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</si>
  <si>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</si>
  <si>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</si>
  <si>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</si>
  <si>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</si>
  <si>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</si>
  <si>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</si>
  <si>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</si>
  <si>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</si>
  <si>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</si>
  <si>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</si>
  <si>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</si>
  <si>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</si>
  <si>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</si>
  <si>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152</t>
  </si>
  <si>
    <t>K</t>
  </si>
  <si>
    <t>612135101</t>
  </si>
  <si>
    <t>Hrubá výplň rýh ve stěnách maltou jakékoli šířky rýhy</t>
  </si>
  <si>
    <t>m2</t>
  </si>
  <si>
    <t>4</t>
  </si>
  <si>
    <t>-1561497808</t>
  </si>
  <si>
    <t>153</t>
  </si>
  <si>
    <t>612311121</t>
  </si>
  <si>
    <t>Vápenná omítka hladká jednovrstvá vnitřních stěn nanášená ručně</t>
  </si>
  <si>
    <t>-642488938</t>
  </si>
  <si>
    <t>VV</t>
  </si>
  <si>
    <t>koupelna pod obklad</t>
  </si>
  <si>
    <t>(3*2+1,67*2+1*4)*2,1-0,6*1-0,7*2</t>
  </si>
  <si>
    <t>612821012</t>
  </si>
  <si>
    <t>Vnitřní sanační štuková omítka pro vlhké a zasolené zdivo prováděná ručně</t>
  </si>
  <si>
    <t>-350906362</t>
  </si>
  <si>
    <t>m.č.1</t>
  </si>
  <si>
    <t>(3,12+1+1)*3,08-1,8*1,9</t>
  </si>
  <si>
    <t>m.č.9</t>
  </si>
  <si>
    <t>(1,258+1+2)*3,08</t>
  </si>
  <si>
    <t>m.č.10</t>
  </si>
  <si>
    <t>(3,9+2)*3,08-1,8*1,9</t>
  </si>
  <si>
    <t>Součet</t>
  </si>
  <si>
    <t>81</t>
  </si>
  <si>
    <t>619991001</t>
  </si>
  <si>
    <t>Zakrytí podlah fólií přilepenou lepící páskou</t>
  </si>
  <si>
    <t>-2011376502</t>
  </si>
  <si>
    <t>16,38+1,39+1,37+5,15*2,9+1,55*2,4+1,25*2,2+0,7*1,5+5,01+6,18+3,74+27,21+20,2</t>
  </si>
  <si>
    <t>154</t>
  </si>
  <si>
    <t>619995001</t>
  </si>
  <si>
    <t>Začištění omítek kolem oken, dveří, podlah nebo obkladů</t>
  </si>
  <si>
    <t>m</t>
  </si>
  <si>
    <t>982093985</t>
  </si>
  <si>
    <t>koupelna nad obkladem</t>
  </si>
  <si>
    <t>3*2+1,67*2+1*4+2*2</t>
  </si>
  <si>
    <t>105</t>
  </si>
  <si>
    <t>633811111</t>
  </si>
  <si>
    <t>Broušení nerovností betonových podlah do 2 mm - stržení šlemu</t>
  </si>
  <si>
    <t>-1182628626</t>
  </si>
  <si>
    <t>koupelna</t>
  </si>
  <si>
    <t>3*1,67+1,8*0,65</t>
  </si>
  <si>
    <t>106</t>
  </si>
  <si>
    <t>633811119</t>
  </si>
  <si>
    <t>Příplatek k broušení nerovností betonových podlah ZKD 1 mm úběru</t>
  </si>
  <si>
    <t>-692317339</t>
  </si>
  <si>
    <t>9</t>
  </si>
  <si>
    <t>Ostatní konstrukce a práce, bourání</t>
  </si>
  <si>
    <t>57</t>
  </si>
  <si>
    <t>952901111</t>
  </si>
  <si>
    <t>Vyčištění budov bytové a občanské výstavby při výšce podlaží do 4 m</t>
  </si>
  <si>
    <t>2074797375</t>
  </si>
  <si>
    <t>172</t>
  </si>
  <si>
    <t>952902021</t>
  </si>
  <si>
    <t>Čištění budov zametení hladkých podlah - denně společné prostory</t>
  </si>
  <si>
    <t>-28066466</t>
  </si>
  <si>
    <t>den x plocha</t>
  </si>
  <si>
    <t>60*100</t>
  </si>
  <si>
    <t>150</t>
  </si>
  <si>
    <t>974031132</t>
  </si>
  <si>
    <t>Vysekání rýh ve zdivu cihelném hl do 50 mm š do 70 mm</t>
  </si>
  <si>
    <t>343997161</t>
  </si>
  <si>
    <t>kanalizace</t>
  </si>
  <si>
    <t>voda k myčce</t>
  </si>
  <si>
    <t>151</t>
  </si>
  <si>
    <t>974031133</t>
  </si>
  <si>
    <t>Vysekání rýh ve zdivu cihelném hl do 50 mm š do 100 mm</t>
  </si>
  <si>
    <t>-2046400887</t>
  </si>
  <si>
    <t>rozvod vody</t>
  </si>
  <si>
    <t>978013191</t>
  </si>
  <si>
    <t>Otlučení (osekání) vnitřní vápenné nebo vápenocementové omítky stěn v rozsahu do 100 %</t>
  </si>
  <si>
    <t>-898510511</t>
  </si>
  <si>
    <t>97</t>
  </si>
  <si>
    <t>978059541</t>
  </si>
  <si>
    <t>Odsekání a odebrání obkladů stěn z vnitřních obkládaček plochy přes 1 m2</t>
  </si>
  <si>
    <t>-634648700</t>
  </si>
  <si>
    <t>(3*2+1,67*2++1*4)*2,1-0,6*1-0,7*2</t>
  </si>
  <si>
    <t>997</t>
  </si>
  <si>
    <t>Přesun sutě</t>
  </si>
  <si>
    <t>69</t>
  </si>
  <si>
    <t>997013212</t>
  </si>
  <si>
    <t>Vnitrostaveništní doprava suti a vybouraných hmot pro budovy v do 9 m ručně</t>
  </si>
  <si>
    <t>t</t>
  </si>
  <si>
    <t>-1974053088</t>
  </si>
  <si>
    <t>70</t>
  </si>
  <si>
    <t>997013501</t>
  </si>
  <si>
    <t>Odvoz suti a vybouraných hmot na skládku nebo meziskládku do 1 km se složením</t>
  </si>
  <si>
    <t>655667989</t>
  </si>
  <si>
    <t>71</t>
  </si>
  <si>
    <t>997013509</t>
  </si>
  <si>
    <t>Příplatek k odvozu suti a vybouraných hmot na skládku ZKD 1 km přes 1 km</t>
  </si>
  <si>
    <t>418197333</t>
  </si>
  <si>
    <t>5,588*19 'Přepočtené koeficientem množství</t>
  </si>
  <si>
    <t>72</t>
  </si>
  <si>
    <t>997013831</t>
  </si>
  <si>
    <t>Poplatek za uložení na skládce (skládkovné) stavebního odpadu směsného kód odpadu 170 904</t>
  </si>
  <si>
    <t>-93179701</t>
  </si>
  <si>
    <t>998</t>
  </si>
  <si>
    <t>Přesun hmot</t>
  </si>
  <si>
    <t>67</t>
  </si>
  <si>
    <t>998018002</t>
  </si>
  <si>
    <t>Přesun hmot ruční pro budovy v do 12 m</t>
  </si>
  <si>
    <t>475549611</t>
  </si>
  <si>
    <t>PSV</t>
  </si>
  <si>
    <t>Práce a dodávky PSV</t>
  </si>
  <si>
    <t>711</t>
  </si>
  <si>
    <t>Izolace proti vodě, vlhkosti a plynům</t>
  </si>
  <si>
    <t>108</t>
  </si>
  <si>
    <t>711199102</t>
  </si>
  <si>
    <t>Provedení těsnícího koutu pro vnější nebo vnitřní roh spáry podlaha - stěna</t>
  </si>
  <si>
    <t>kus</t>
  </si>
  <si>
    <t>16</t>
  </si>
  <si>
    <t>1789332934</t>
  </si>
  <si>
    <t>1*3*2*2,1+1,67*2+3*2</t>
  </si>
  <si>
    <t>109</t>
  </si>
  <si>
    <t>M</t>
  </si>
  <si>
    <t>28355021</t>
  </si>
  <si>
    <t>páska pružná těsnící hydroizolační š do 100mm</t>
  </si>
  <si>
    <t>32</t>
  </si>
  <si>
    <t>-1044541536</t>
  </si>
  <si>
    <t>184</t>
  </si>
  <si>
    <t>711493111.SMB</t>
  </si>
  <si>
    <t>Izolace proti podpovrchové a tlakové vodě vodorovná těsnicí kaší SCHOMBURG AQUAFIN-2K/M</t>
  </si>
  <si>
    <t>-485252988</t>
  </si>
  <si>
    <t>podlaha koupelna</t>
  </si>
  <si>
    <t>107</t>
  </si>
  <si>
    <t>711493121.SMB</t>
  </si>
  <si>
    <t>Izolace proti podpovrchové a tlakové vodě svislá těsnicí kaší SCHOMBURG AQUAFIN-2K/M</t>
  </si>
  <si>
    <t>1890987027</t>
  </si>
  <si>
    <t>sprchové kouty</t>
  </si>
  <si>
    <t>1*3*2*2,1</t>
  </si>
  <si>
    <t>soklík koupelna</t>
  </si>
  <si>
    <t>(3*2+1,67*2+0,65*2)*0,1</t>
  </si>
  <si>
    <t>110</t>
  </si>
  <si>
    <t>998711102</t>
  </si>
  <si>
    <t>Přesun hmot tonážní pro izolace proti vodě, vlhkosti a plynům v objektech výšky do 12 m</t>
  </si>
  <si>
    <t>1777662814</t>
  </si>
  <si>
    <t>721</t>
  </si>
  <si>
    <t>Zdravotechnika - vnitřní kanalizace</t>
  </si>
  <si>
    <t>111</t>
  </si>
  <si>
    <t>721170975</t>
  </si>
  <si>
    <t>Potrubí z PVC krácení trub DN 125</t>
  </si>
  <si>
    <t>709716764</t>
  </si>
  <si>
    <t>112</t>
  </si>
  <si>
    <t>721171905</t>
  </si>
  <si>
    <t>Potrubí z PP vsazení odbočky do hrdla DN 110</t>
  </si>
  <si>
    <t>1986693729</t>
  </si>
  <si>
    <t>113</t>
  </si>
  <si>
    <t>721171915</t>
  </si>
  <si>
    <t>Potrubí z PP propojení potrubí DN 110</t>
  </si>
  <si>
    <t>923637901</t>
  </si>
  <si>
    <t>114</t>
  </si>
  <si>
    <t>721174005</t>
  </si>
  <si>
    <t>Potrubí kanalizační z PP svodné DN 110</t>
  </si>
  <si>
    <t>-1188869691</t>
  </si>
  <si>
    <t>131</t>
  </si>
  <si>
    <t>721174043</t>
  </si>
  <si>
    <t>Potrubí kanalizační z PP připojovací DN 50</t>
  </si>
  <si>
    <t>1544843491</t>
  </si>
  <si>
    <t>115</t>
  </si>
  <si>
    <t>721174044</t>
  </si>
  <si>
    <t>Potrubí kanalizační z PP připojovací DN 75</t>
  </si>
  <si>
    <t>1494873132</t>
  </si>
  <si>
    <t>129</t>
  </si>
  <si>
    <t>721194105</t>
  </si>
  <si>
    <t>Vyvedení a upevnění odpadních výpustek DN 50</t>
  </si>
  <si>
    <t>-2112287758</t>
  </si>
  <si>
    <t>pračka</t>
  </si>
  <si>
    <t>130</t>
  </si>
  <si>
    <t>721194107</t>
  </si>
  <si>
    <t>Vyvedení a upevnění odpadních výpustek DN 70</t>
  </si>
  <si>
    <t>2137447377</t>
  </si>
  <si>
    <t>sprcha</t>
  </si>
  <si>
    <t>127</t>
  </si>
  <si>
    <t>998721102</t>
  </si>
  <si>
    <t>Přesun hmot tonážní pro vnitřní kanalizace v objektech v do 12 m</t>
  </si>
  <si>
    <t>-287103762</t>
  </si>
  <si>
    <t>722</t>
  </si>
  <si>
    <t>Zdravotechnika - vnitřní vodovod</t>
  </si>
  <si>
    <t>116</t>
  </si>
  <si>
    <t>722171912</t>
  </si>
  <si>
    <t>Potrubí plastové odříznutí trubky D do 20 mm</t>
  </si>
  <si>
    <t>331875288</t>
  </si>
  <si>
    <t>120</t>
  </si>
  <si>
    <t>722174002</t>
  </si>
  <si>
    <t>Potrubí vodovodní plastové PPR svar polyfuze PN 16 D 20 x 2,8 mm</t>
  </si>
  <si>
    <t>-801282688</t>
  </si>
  <si>
    <t>2x sprcha</t>
  </si>
  <si>
    <t>4*2</t>
  </si>
  <si>
    <t>z koupelny přes zeď do kuchyně pro myčku</t>
  </si>
  <si>
    <t>121</t>
  </si>
  <si>
    <t>722174062</t>
  </si>
  <si>
    <t>Potrubí vodovodní plastové křížení PPR svar polyfuze PN 20 D 20 x 3,4 mm</t>
  </si>
  <si>
    <t>1058585648</t>
  </si>
  <si>
    <t>122</t>
  </si>
  <si>
    <t>722179191</t>
  </si>
  <si>
    <t>Příplatek k rozvodu vody z plastů za malý rozsah prací na zakázce do 20 m</t>
  </si>
  <si>
    <t>soubor</t>
  </si>
  <si>
    <t>83472894</t>
  </si>
  <si>
    <t>123</t>
  </si>
  <si>
    <t>722181211</t>
  </si>
  <si>
    <t>Ochrana vodovodního potrubí přilepenými termoizolačními trubicemi z PE tl do 6 mm DN do 22 mm</t>
  </si>
  <si>
    <t>-1345572962</t>
  </si>
  <si>
    <t>124</t>
  </si>
  <si>
    <t>722190401</t>
  </si>
  <si>
    <t>Vyvedení a upevnění výpustku do DN 25</t>
  </si>
  <si>
    <t>1546475720</t>
  </si>
  <si>
    <t>kuchyň myčka</t>
  </si>
  <si>
    <t>119</t>
  </si>
  <si>
    <t>722190901</t>
  </si>
  <si>
    <t>Uzavření nebo otevření vodovodního potrubí při opravách</t>
  </si>
  <si>
    <t>1161354651</t>
  </si>
  <si>
    <t>191</t>
  </si>
  <si>
    <t>722290234</t>
  </si>
  <si>
    <t>Proplach a dezinfekce vodovodního potrubí do DN 80</t>
  </si>
  <si>
    <t>1020008576</t>
  </si>
  <si>
    <t>125</t>
  </si>
  <si>
    <t>998722102</t>
  </si>
  <si>
    <t>Přesun hmot tonážní pro vnitřní vodovod v objektech v do 12 m</t>
  </si>
  <si>
    <t>1747193951</t>
  </si>
  <si>
    <t>725</t>
  </si>
  <si>
    <t>Zdravotechnika - zařizovací předměty</t>
  </si>
  <si>
    <t>3</t>
  </si>
  <si>
    <t>725210821</t>
  </si>
  <si>
    <t>Demontáž umyvadel bez výtokových armatur</t>
  </si>
  <si>
    <t>-1005930455</t>
  </si>
  <si>
    <t>10</t>
  </si>
  <si>
    <t>725211603</t>
  </si>
  <si>
    <t>Umyvadlo keramické bílé šířky 600 mm bez krytu na sifon připevněné na stěnu šrouby</t>
  </si>
  <si>
    <t>-546541976</t>
  </si>
  <si>
    <t>725240812</t>
  </si>
  <si>
    <t>Demontáž vaniček sprchových bez výtokových armatur</t>
  </si>
  <si>
    <t>-1053563051</t>
  </si>
  <si>
    <t xml:space="preserve">koupelna </t>
  </si>
  <si>
    <t>11</t>
  </si>
  <si>
    <t>725241111</t>
  </si>
  <si>
    <t>Vanička sprchová akrylátová čtvercová 800x800 mm</t>
  </si>
  <si>
    <t>-648235932</t>
  </si>
  <si>
    <t>12</t>
  </si>
  <si>
    <t>725244142</t>
  </si>
  <si>
    <t>Dveře sprchové polorámové skleněné tl. 6 mm otvíravé jednokřídlové do niky na vaničku šířky 800 mm</t>
  </si>
  <si>
    <t>-879296640</t>
  </si>
  <si>
    <t>5</t>
  </si>
  <si>
    <t>725320822</t>
  </si>
  <si>
    <t>Demontáž dřez dvojitý vestavěný v kuchyňských sestavách bez výtokových armatur</t>
  </si>
  <si>
    <t>1211334716</t>
  </si>
  <si>
    <t>13</t>
  </si>
  <si>
    <t>725311121</t>
  </si>
  <si>
    <t>Dřez jednoduchý nerezový se zápachovou uzávěrkou s odkapávací plochou 560x480 mm a miskou</t>
  </si>
  <si>
    <t>636110546</t>
  </si>
  <si>
    <t>725610810</t>
  </si>
  <si>
    <t>Demontáž sporáku</t>
  </si>
  <si>
    <t>-630605868</t>
  </si>
  <si>
    <t>174</t>
  </si>
  <si>
    <t>725813112</t>
  </si>
  <si>
    <t>Ventil rohový pračkový G 3/4</t>
  </si>
  <si>
    <t>-1934975320</t>
  </si>
  <si>
    <t>myčka</t>
  </si>
  <si>
    <t>175</t>
  </si>
  <si>
    <t>55161830</t>
  </si>
  <si>
    <t>uzávěrka zápachová pro pračku a myčku podomítková DN 40/50 nerez</t>
  </si>
  <si>
    <t>1303265294</t>
  </si>
  <si>
    <t>7</t>
  </si>
  <si>
    <t>725820801</t>
  </si>
  <si>
    <t>Demontáž baterie nástěnné do G 3 / 4</t>
  </si>
  <si>
    <t>-1662220810</t>
  </si>
  <si>
    <t>umyvadla</t>
  </si>
  <si>
    <t>dřez</t>
  </si>
  <si>
    <t>wc</t>
  </si>
  <si>
    <t>1+1</t>
  </si>
  <si>
    <t>14</t>
  </si>
  <si>
    <t>725821311</t>
  </si>
  <si>
    <t>Baterie dřezová nástěnná páková s otáčivým kulatým ústím a délkou ramínka 200 mm</t>
  </si>
  <si>
    <t>592475051</t>
  </si>
  <si>
    <t>725822633</t>
  </si>
  <si>
    <t>Baterie umyvadlová stojánková klasická s výpusti</t>
  </si>
  <si>
    <t>1136713151</t>
  </si>
  <si>
    <t>8</t>
  </si>
  <si>
    <t>725840850</t>
  </si>
  <si>
    <t>Demontáž baterie sprch diferenciální do G 3/4x1</t>
  </si>
  <si>
    <t>-1661967736</t>
  </si>
  <si>
    <t>725841311</t>
  </si>
  <si>
    <t>Baterie sprchová nástěnná pákové</t>
  </si>
  <si>
    <t>-626978660</t>
  </si>
  <si>
    <t>132</t>
  </si>
  <si>
    <t>725829121</t>
  </si>
  <si>
    <t>Montáž baterie umyvadlové nástěnné pákové a klasické ostatní typ</t>
  </si>
  <si>
    <t>1645826345</t>
  </si>
  <si>
    <t>133</t>
  </si>
  <si>
    <t>55111984</t>
  </si>
  <si>
    <t>baterie nástěnná horní výtok na jednu vodu chrom otočný výtok G 1/2"</t>
  </si>
  <si>
    <t>1195955399</t>
  </si>
  <si>
    <t>725860811</t>
  </si>
  <si>
    <t>Demontáž uzávěrů zápachu jednoduchých</t>
  </si>
  <si>
    <t>-2017428631</t>
  </si>
  <si>
    <t>umyvadlo</t>
  </si>
  <si>
    <t>725861101</t>
  </si>
  <si>
    <t>Zápachová uzávěrka pro umyvadla DN 32</t>
  </si>
  <si>
    <t>1418709805</t>
  </si>
  <si>
    <t>20</t>
  </si>
  <si>
    <t>725861301</t>
  </si>
  <si>
    <t>Zápachová uzávěrka pro umyvadla DN 32 s přípojkou pro pračku nebo myčku</t>
  </si>
  <si>
    <t>80968736</t>
  </si>
  <si>
    <t>168</t>
  </si>
  <si>
    <t>725980122</t>
  </si>
  <si>
    <t>Dvířka 15/20</t>
  </si>
  <si>
    <t>-290992278</t>
  </si>
  <si>
    <t>koupelna vodoměr</t>
  </si>
  <si>
    <t>18</t>
  </si>
  <si>
    <t>998725102</t>
  </si>
  <si>
    <t>Přesun hmot tonážní pro zařizovací předměty v objektech v do 12 m</t>
  </si>
  <si>
    <t>-1200941275</t>
  </si>
  <si>
    <t>733</t>
  </si>
  <si>
    <t>Ústřední vytápění - rozvodné potrubí</t>
  </si>
  <si>
    <t>73</t>
  </si>
  <si>
    <t>733191112</t>
  </si>
  <si>
    <t>Manžeta prostupová pro ocelové potrubí přes 20 do DN 32</t>
  </si>
  <si>
    <t>-1139464078</t>
  </si>
  <si>
    <t>74</t>
  </si>
  <si>
    <t>733221202</t>
  </si>
  <si>
    <t>Potrubí měděné měkké spojované tvrdým pájením D 15x1</t>
  </si>
  <si>
    <t>269061322</t>
  </si>
  <si>
    <t>3,5*2</t>
  </si>
  <si>
    <t>77</t>
  </si>
  <si>
    <t>733290801</t>
  </si>
  <si>
    <t>Demontáž potrubí měděného do D 35x1,5 mm</t>
  </si>
  <si>
    <t>1718438877</t>
  </si>
  <si>
    <t>75</t>
  </si>
  <si>
    <t>733291101</t>
  </si>
  <si>
    <t>Zkouška těsnosti potrubí měděné do D 35x1,5</t>
  </si>
  <si>
    <t>-946019444</t>
  </si>
  <si>
    <t>180</t>
  </si>
  <si>
    <t>79</t>
  </si>
  <si>
    <t>733291902</t>
  </si>
  <si>
    <t>Propojení potrubí měděného při opravě D 15x1 mm</t>
  </si>
  <si>
    <t>756976460</t>
  </si>
  <si>
    <t>80</t>
  </si>
  <si>
    <t>733293902</t>
  </si>
  <si>
    <t>Vsazení odbočky na potrubí měděné o rozměru D 15x1 mm</t>
  </si>
  <si>
    <t>1268358159</t>
  </si>
  <si>
    <t>86</t>
  </si>
  <si>
    <t>733811221</t>
  </si>
  <si>
    <t>Ochrana potrubí ústředního vytápění termoizolačními trubicemi z PE tl do 9 mm DN do 22 mm</t>
  </si>
  <si>
    <t>1744333771</t>
  </si>
  <si>
    <t>2*2</t>
  </si>
  <si>
    <t>78</t>
  </si>
  <si>
    <t>733890803</t>
  </si>
  <si>
    <t>Přemístění potrubí demontovaného vodorovně do 100 m v objektech výšky přes 6 do 24 m</t>
  </si>
  <si>
    <t>-1568915419</t>
  </si>
  <si>
    <t>76</t>
  </si>
  <si>
    <t>998733102</t>
  </si>
  <si>
    <t>Přesun hmot tonážní pro rozvody potrubí v objektech v do 12 m</t>
  </si>
  <si>
    <t>-2002086744</t>
  </si>
  <si>
    <t>735</t>
  </si>
  <si>
    <t>Ústřední vytápění - otopná tělesa</t>
  </si>
  <si>
    <t>82</t>
  </si>
  <si>
    <t>735151822</t>
  </si>
  <si>
    <t>Demontáž otopného tělesa panelového dvouřadého délka do 2820 mm</t>
  </si>
  <si>
    <t>-2089783986</t>
  </si>
  <si>
    <t>84</t>
  </si>
  <si>
    <t>735159230</t>
  </si>
  <si>
    <t>Montáž otopných těles panelových dvouřadých délky do 1980 mm</t>
  </si>
  <si>
    <t>-803094303</t>
  </si>
  <si>
    <t>83</t>
  </si>
  <si>
    <t>735890801</t>
  </si>
  <si>
    <t>Přemístění demontovaného otopného tělesa vodorovně 100 m v objektech výšky do 6 m</t>
  </si>
  <si>
    <t>1389700276</t>
  </si>
  <si>
    <t>173</t>
  </si>
  <si>
    <t>6000164930</t>
  </si>
  <si>
    <t>Kryt dolní kotle UT</t>
  </si>
  <si>
    <t>-2053448416</t>
  </si>
  <si>
    <t>85</t>
  </si>
  <si>
    <t>998735102</t>
  </si>
  <si>
    <t>Přesun hmot tonážní pro otopná tělesa v objektech v do 12 m</t>
  </si>
  <si>
    <t>-1195962493</t>
  </si>
  <si>
    <t>741</t>
  </si>
  <si>
    <t>Elektroinstalace - silnoproud</t>
  </si>
  <si>
    <t>165</t>
  </si>
  <si>
    <t>741112001</t>
  </si>
  <si>
    <t>Montáž krabice zapuštěná plastová kruhová</t>
  </si>
  <si>
    <t>1912922910</t>
  </si>
  <si>
    <t>166</t>
  </si>
  <si>
    <t>34571512</t>
  </si>
  <si>
    <t>krabice přístrojová instalační 500 V, 71x71x42mm</t>
  </si>
  <si>
    <t>227612758</t>
  </si>
  <si>
    <t>163</t>
  </si>
  <si>
    <t>741122005</t>
  </si>
  <si>
    <t>Montáž kabel Cu bez ukončení uložený pod omítku plný plochý 3x1 až 2,5 mm2 (CYKYLo)</t>
  </si>
  <si>
    <t>765434790</t>
  </si>
  <si>
    <t>164</t>
  </si>
  <si>
    <t>34109515</t>
  </si>
  <si>
    <t>kabel silový s Cu jádrem plochý 1 kV 3x1,5mm2</t>
  </si>
  <si>
    <t>1323920139</t>
  </si>
  <si>
    <t>20*1,2 'Přepočtené koeficientem množství</t>
  </si>
  <si>
    <t>158</t>
  </si>
  <si>
    <t>741310238</t>
  </si>
  <si>
    <t>Montáž přepínač (polo)zapuštěný šroubové připojení 6+6 -dvojitý střídavý</t>
  </si>
  <si>
    <t>-894927690</t>
  </si>
  <si>
    <t>159</t>
  </si>
  <si>
    <t>34535567</t>
  </si>
  <si>
    <t>přepínač střídavý řazení 6 10A alabastr, slon.kost</t>
  </si>
  <si>
    <t>1242528526</t>
  </si>
  <si>
    <t>155</t>
  </si>
  <si>
    <t>741311815</t>
  </si>
  <si>
    <t>Demontáž spínačů nástěnných normálních do 10 A šroubových bez zachování funkčnosti do 4 svorek</t>
  </si>
  <si>
    <t>672947248</t>
  </si>
  <si>
    <t>160</t>
  </si>
  <si>
    <t>741313001</t>
  </si>
  <si>
    <t>Montáž zásuvka (polo)zapuštěná bezšroubové připojení 2P+PE se zapojením vodičů</t>
  </si>
  <si>
    <t>-395293021</t>
  </si>
  <si>
    <t>3+1</t>
  </si>
  <si>
    <t>161</t>
  </si>
  <si>
    <t>34555115</t>
  </si>
  <si>
    <t>zásuvka 1násobná 16A alabastr, slon.kost</t>
  </si>
  <si>
    <t>329788818</t>
  </si>
  <si>
    <t>162</t>
  </si>
  <si>
    <t>34555123</t>
  </si>
  <si>
    <t>zásuvka 2násobná 16A bílá, slonová kost</t>
  </si>
  <si>
    <t>-699195948</t>
  </si>
  <si>
    <t>156</t>
  </si>
  <si>
    <t>741315823</t>
  </si>
  <si>
    <t>Demontáž zásuvek domovních normálních do 16A zapuštěných šroubových bez zachování funkčnosti 2P+PE</t>
  </si>
  <si>
    <t>25441650</t>
  </si>
  <si>
    <t>146</t>
  </si>
  <si>
    <t>741370002</t>
  </si>
  <si>
    <t>Montáž svítidlo žárovkové bytové stropní přisazené 1 zdroj se sklem</t>
  </si>
  <si>
    <t>-1294865652</t>
  </si>
  <si>
    <t>kuchyň strop</t>
  </si>
  <si>
    <t>koupelna stěna a strop</t>
  </si>
  <si>
    <t>2+1</t>
  </si>
  <si>
    <t>chodbička</t>
  </si>
  <si>
    <t>148</t>
  </si>
  <si>
    <t>34821275</t>
  </si>
  <si>
    <t>svítidlo bytové žárovkové IP 42, max. 60 W E27</t>
  </si>
  <si>
    <t>871864081</t>
  </si>
  <si>
    <t>149</t>
  </si>
  <si>
    <t>741371004</t>
  </si>
  <si>
    <t>Montáž svítidlo zářivkové bytové stropní přisazené 2 zdroje s krytem</t>
  </si>
  <si>
    <t>-1190592462</t>
  </si>
  <si>
    <t xml:space="preserve">pokoj </t>
  </si>
  <si>
    <t>147</t>
  </si>
  <si>
    <t>34853167</t>
  </si>
  <si>
    <t>svítidlo zářivkové pro nebezpečná prostředí stropní 3x36/40W</t>
  </si>
  <si>
    <t>-157520488</t>
  </si>
  <si>
    <t>144</t>
  </si>
  <si>
    <t>741371821</t>
  </si>
  <si>
    <t>Demontáž osvětlovacího modulového systému zářivkového délky do 1100 mm bez zachováním funkčnosti</t>
  </si>
  <si>
    <t>617794301</t>
  </si>
  <si>
    <t>pokoj</t>
  </si>
  <si>
    <t>145</t>
  </si>
  <si>
    <t>741371841</t>
  </si>
  <si>
    <t>Demontáž svítidla bytového se standardní paticí přisazeného do 0,09 m2 bez zachováním funkčnosti</t>
  </si>
  <si>
    <t>-1551064899</t>
  </si>
  <si>
    <t>167</t>
  </si>
  <si>
    <t>998741102</t>
  </si>
  <si>
    <t>Přesun hmot tonážní pro silnoproud v objektech v do 12 m</t>
  </si>
  <si>
    <t>1400598686</t>
  </si>
  <si>
    <t>751</t>
  </si>
  <si>
    <t>Vzduchotechnika</t>
  </si>
  <si>
    <t>192</t>
  </si>
  <si>
    <t>751377811</t>
  </si>
  <si>
    <t>Demontáž odsávacího zákrytu (digestoř) bytového vestavěného</t>
  </si>
  <si>
    <t>662818202</t>
  </si>
  <si>
    <t>kuchyně</t>
  </si>
  <si>
    <t>763</t>
  </si>
  <si>
    <t>Konstrukce suché výstavby</t>
  </si>
  <si>
    <t>169</t>
  </si>
  <si>
    <t>763761201</t>
  </si>
  <si>
    <t>Montáž dřevostaveb osazení dvířek, poklopů, štítových větracích oken</t>
  </si>
  <si>
    <t>451103896</t>
  </si>
  <si>
    <t>wc plynoměr</t>
  </si>
  <si>
    <t>170</t>
  </si>
  <si>
    <t>1211101206</t>
  </si>
  <si>
    <t>HUP revizní dvířka 600×600 mm</t>
  </si>
  <si>
    <t>292195375</t>
  </si>
  <si>
    <t>193</t>
  </si>
  <si>
    <t>998763302</t>
  </si>
  <si>
    <t>Přesun hmot tonážní pro sádrokartonové konstrukce v objektech v do 12 m</t>
  </si>
  <si>
    <t>704288553</t>
  </si>
  <si>
    <t>766</t>
  </si>
  <si>
    <t>Konstrukce truhlářské</t>
  </si>
  <si>
    <t>23</t>
  </si>
  <si>
    <t>766441822</t>
  </si>
  <si>
    <t>Demontáž parapetních desek dřevěných nebo plastových šířky přes 30 cm délky přes 1,0 m</t>
  </si>
  <si>
    <t>-2144919790</t>
  </si>
  <si>
    <t>chodba u WC</t>
  </si>
  <si>
    <t>189</t>
  </si>
  <si>
    <t>766621715</t>
  </si>
  <si>
    <t>Montáž oken - olivy, půlolivy, nárazníku</t>
  </si>
  <si>
    <t>-1664880392</t>
  </si>
  <si>
    <t>2*5</t>
  </si>
  <si>
    <t>190</t>
  </si>
  <si>
    <t>54913110</t>
  </si>
  <si>
    <t>Okeení půloliva</t>
  </si>
  <si>
    <t>-1233877979</t>
  </si>
  <si>
    <t>139</t>
  </si>
  <si>
    <t>766621815</t>
  </si>
  <si>
    <t>Demontáž oken - olivy, půlolivy, nárazníku</t>
  </si>
  <si>
    <t>853609032</t>
  </si>
  <si>
    <t>28</t>
  </si>
  <si>
    <t>766660001</t>
  </si>
  <si>
    <t>Montáž dveřních křídel otvíravých jednokřídlových š do 0,8 m do ocelové zárubně</t>
  </si>
  <si>
    <t>387207851</t>
  </si>
  <si>
    <t>29</t>
  </si>
  <si>
    <t>61160192</t>
  </si>
  <si>
    <t>dveře dřevěné vnitřní hladké plné 1křídlé bílé 800x1970mm</t>
  </si>
  <si>
    <t>-688620088</t>
  </si>
  <si>
    <t>30</t>
  </si>
  <si>
    <t>766660729</t>
  </si>
  <si>
    <t>Montáž dveřního interiérového kování - štítku s klikou</t>
  </si>
  <si>
    <t>219647546</t>
  </si>
  <si>
    <t>31</t>
  </si>
  <si>
    <t>54914620</t>
  </si>
  <si>
    <t>kování dveřní vrchní klika včetně rozet a montážního materiálu R PZ nerez PK</t>
  </si>
  <si>
    <t>-788940626</t>
  </si>
  <si>
    <t>140</t>
  </si>
  <si>
    <t>766661849</t>
  </si>
  <si>
    <t>Demontáž interiérového štítku s klikou</t>
  </si>
  <si>
    <t>-1520736205</t>
  </si>
  <si>
    <t>176</t>
  </si>
  <si>
    <t>766662811</t>
  </si>
  <si>
    <t>Demontáž dveřních prahů u dveří jednokřídlových</t>
  </si>
  <si>
    <t>1370297616</t>
  </si>
  <si>
    <t>177</t>
  </si>
  <si>
    <t>766662812</t>
  </si>
  <si>
    <t>Demontáž dveřních prahů u dveří dvoukřídlových</t>
  </si>
  <si>
    <t>1943219122</t>
  </si>
  <si>
    <t>40</t>
  </si>
  <si>
    <t>766691914</t>
  </si>
  <si>
    <t>Vyvěšení nebo zavěšení dřevěných křídel dveří pl do 2 m2</t>
  </si>
  <si>
    <t>127603726</t>
  </si>
  <si>
    <t>9+8</t>
  </si>
  <si>
    <t>2*2*2</t>
  </si>
  <si>
    <t>24</t>
  </si>
  <si>
    <t>766694122</t>
  </si>
  <si>
    <t>Montáž parapetních dřevěných nebo plastových šířky přes 30 cm délky do 1,6 m</t>
  </si>
  <si>
    <t>410456295</t>
  </si>
  <si>
    <t>25</t>
  </si>
  <si>
    <t>60794104</t>
  </si>
  <si>
    <t>deska parapetní dřevotřísková vnitřní 340x1000mm</t>
  </si>
  <si>
    <t>1282496574</t>
  </si>
  <si>
    <t>178</t>
  </si>
  <si>
    <t>766695212</t>
  </si>
  <si>
    <t>Montáž truhlářských prahů dveří jednokřídlových šířky do 10 cm</t>
  </si>
  <si>
    <t>1499823800</t>
  </si>
  <si>
    <t>179</t>
  </si>
  <si>
    <t>61187156</t>
  </si>
  <si>
    <t>práh dveřní dřevěný dubový tl 20mm dl 820mm š 100mm</t>
  </si>
  <si>
    <t>249208376</t>
  </si>
  <si>
    <t>183</t>
  </si>
  <si>
    <t>61187176</t>
  </si>
  <si>
    <t>práh dveřní dřevěný dubový tl 20mm dl 920mm š 100mm</t>
  </si>
  <si>
    <t>-1080761180</t>
  </si>
  <si>
    <t>61187136</t>
  </si>
  <si>
    <t>práh dveřní dřevěný dubový tl 20mm dl 720mm š 100mm</t>
  </si>
  <si>
    <t>1822274870</t>
  </si>
  <si>
    <t>181</t>
  </si>
  <si>
    <t>766695232</t>
  </si>
  <si>
    <t>Montáž truhlářských prahů dveří dvoukřídlových šířky do 10 cm</t>
  </si>
  <si>
    <t>-731110908</t>
  </si>
  <si>
    <t>182</t>
  </si>
  <si>
    <t>61187456</t>
  </si>
  <si>
    <t>práh dveřní dřevěný bukový tl 20mm dl 1270mm š 100mm</t>
  </si>
  <si>
    <t>1921934447</t>
  </si>
  <si>
    <t>22</t>
  </si>
  <si>
    <t>766812820</t>
  </si>
  <si>
    <t>Demontáž kuchyňských linek dřevěných nebo kovových délky do 1,5 m</t>
  </si>
  <si>
    <t>1996270312</t>
  </si>
  <si>
    <t>43</t>
  </si>
  <si>
    <t>998766102</t>
  </si>
  <si>
    <t>Přesun hmot tonážní pro konstrukce truhlářské v objektech v do 12 m</t>
  </si>
  <si>
    <t>-477810984</t>
  </si>
  <si>
    <t>771</t>
  </si>
  <si>
    <t>Podlahy z dlaždic</t>
  </si>
  <si>
    <t>100</t>
  </si>
  <si>
    <t>771111011</t>
  </si>
  <si>
    <t>Vysátí podkladu před pokládkou dlažby</t>
  </si>
  <si>
    <t>-1709442485</t>
  </si>
  <si>
    <t>101</t>
  </si>
  <si>
    <t>771151011</t>
  </si>
  <si>
    <t>Samonivelační stěrka podlah pevnosti 20 MPa tl 3 mm</t>
  </si>
  <si>
    <t>461500526</t>
  </si>
  <si>
    <t>98</t>
  </si>
  <si>
    <t>771571810</t>
  </si>
  <si>
    <t>Demontáž podlah z dlaždic keramických kladených do malty</t>
  </si>
  <si>
    <t>-1709217096</t>
  </si>
  <si>
    <t>102</t>
  </si>
  <si>
    <t>771574266</t>
  </si>
  <si>
    <t>Montáž podlah keramických pro mechanické zatížení protiskluzných lepených flexibilním lepidlem do 25 ks/m2</t>
  </si>
  <si>
    <t>186780284</t>
  </si>
  <si>
    <t>103</t>
  </si>
  <si>
    <t>59761406</t>
  </si>
  <si>
    <t>dlažba keramická slinutá protiskluzná do interiéru i exteriéru pro vysoké mechanické namáhání přes 22 do 25ks/m2</t>
  </si>
  <si>
    <t>1045379435</t>
  </si>
  <si>
    <t>6,18*1,1 'Přepočtené koeficientem množství</t>
  </si>
  <si>
    <t>44</t>
  </si>
  <si>
    <t>998771102</t>
  </si>
  <si>
    <t>Přesun hmot tonážní pro podlahy z dlaždic v objektech v do 12 m</t>
  </si>
  <si>
    <t>-1351196014</t>
  </si>
  <si>
    <t>776</t>
  </si>
  <si>
    <t>Podlahy povlakové</t>
  </si>
  <si>
    <t>90</t>
  </si>
  <si>
    <t>776201811</t>
  </si>
  <si>
    <t>Demontáž lepených povlakových podlah bez podložky ručně</t>
  </si>
  <si>
    <t>-1186075997</t>
  </si>
  <si>
    <t>m.č.1 - 1x koberec a 1x PVC</t>
  </si>
  <si>
    <t>16,8*2</t>
  </si>
  <si>
    <t>92</t>
  </si>
  <si>
    <t>776221111</t>
  </si>
  <si>
    <t>Lepení pásů z PVC standardním lepidlem</t>
  </si>
  <si>
    <t>1092650934</t>
  </si>
  <si>
    <t xml:space="preserve">m.č.1 </t>
  </si>
  <si>
    <t>16,8</t>
  </si>
  <si>
    <t>93</t>
  </si>
  <si>
    <t>28412285</t>
  </si>
  <si>
    <t>krytina podlahová heterogenní tl 2mm</t>
  </si>
  <si>
    <t>916264165</t>
  </si>
  <si>
    <t>16,8*1,1 'Přepočtené koeficientem množství</t>
  </si>
  <si>
    <t>91</t>
  </si>
  <si>
    <t>776410811</t>
  </si>
  <si>
    <t>Odstranění soklíků a lišt pryžových nebo plastových</t>
  </si>
  <si>
    <t>-1353731384</t>
  </si>
  <si>
    <t>5,25*+3,12*2+0,6*2-0,85</t>
  </si>
  <si>
    <t>94</t>
  </si>
  <si>
    <t>776411111</t>
  </si>
  <si>
    <t>Montáž obvodových soklíků výšky do 80 mm</t>
  </si>
  <si>
    <t>-2015647378</t>
  </si>
  <si>
    <t>95</t>
  </si>
  <si>
    <t>28411003</t>
  </si>
  <si>
    <t>lišta soklová PVC 30x30mm</t>
  </si>
  <si>
    <t>1740061857</t>
  </si>
  <si>
    <t>33,11*1,02 'Přepočtené koeficientem množství</t>
  </si>
  <si>
    <t>96</t>
  </si>
  <si>
    <t>998776102</t>
  </si>
  <si>
    <t>Přesun hmot tonážní pro podlahy povlakové v objektech v do 12 m</t>
  </si>
  <si>
    <t>-1703013167</t>
  </si>
  <si>
    <t>781</t>
  </si>
  <si>
    <t>Dokončovací práce - obklady</t>
  </si>
  <si>
    <t>59</t>
  </si>
  <si>
    <t>781111011</t>
  </si>
  <si>
    <t>Ometení (oprášení) stěny při přípravě podkladu</t>
  </si>
  <si>
    <t>-1679187376</t>
  </si>
  <si>
    <t>60</t>
  </si>
  <si>
    <t>781121011</t>
  </si>
  <si>
    <t>Nátěr penetrační na stěnu</t>
  </si>
  <si>
    <t>-1172437365</t>
  </si>
  <si>
    <t>61</t>
  </si>
  <si>
    <t>781474115</t>
  </si>
  <si>
    <t>Montáž obkladů vnitřních keramických hladkých do 25 ks/m2 lepených flexibilním lepidlem</t>
  </si>
  <si>
    <t>-1230912873</t>
  </si>
  <si>
    <t>odpočet disperzní tmel ve sprch. koutech</t>
  </si>
  <si>
    <t>-1*3*2*2,1</t>
  </si>
  <si>
    <t>62</t>
  </si>
  <si>
    <t>59761039</t>
  </si>
  <si>
    <t>obklad keramický hladký přes 22 do 25ks/m2</t>
  </si>
  <si>
    <t>-1198467763</t>
  </si>
  <si>
    <t>((3*2+1,67*2++1*4)*2,1-0,6*1-0,7*2)*1,15</t>
  </si>
  <si>
    <t>99</t>
  </si>
  <si>
    <t>781475112</t>
  </si>
  <si>
    <t>Montáž obkladů vnitřních keramických hladkých do 25 ks/m2 lepených disperzním lepidlem nebo tmelem</t>
  </si>
  <si>
    <t>-1694798428</t>
  </si>
  <si>
    <t>65</t>
  </si>
  <si>
    <t>781495115</t>
  </si>
  <si>
    <t>Spárování vnitřních obkladů silikonem</t>
  </si>
  <si>
    <t>-2115354315</t>
  </si>
  <si>
    <t>styk dlažba a obklad</t>
  </si>
  <si>
    <t>3*2+1,67*2+1*4</t>
  </si>
  <si>
    <t xml:space="preserve">svislé  rohy</t>
  </si>
  <si>
    <t>2,1*6</t>
  </si>
  <si>
    <t>63</t>
  </si>
  <si>
    <t>781495141</t>
  </si>
  <si>
    <t>Průnik obkladem kruhový do DN 30</t>
  </si>
  <si>
    <t>-465497707</t>
  </si>
  <si>
    <t>64</t>
  </si>
  <si>
    <t>781495142</t>
  </si>
  <si>
    <t>Průnik obkladem kruhový do DN 90</t>
  </si>
  <si>
    <t>936005885</t>
  </si>
  <si>
    <t>66</t>
  </si>
  <si>
    <t>998781102</t>
  </si>
  <si>
    <t>Přesun hmot tonážní pro obklady keramické v objektech v do 12 m</t>
  </si>
  <si>
    <t>-975152449</t>
  </si>
  <si>
    <t>783</t>
  </si>
  <si>
    <t>Dokončovací práce - nátěry</t>
  </si>
  <si>
    <t>46</t>
  </si>
  <si>
    <t>783000201</t>
  </si>
  <si>
    <t>Přemístění okenních nebo dveřních křídel pro zhotovení nátěrů vodorovné do 50 m</t>
  </si>
  <si>
    <t>850124878</t>
  </si>
  <si>
    <t>dveře</t>
  </si>
  <si>
    <t>okna</t>
  </si>
  <si>
    <t>4*2+2*2</t>
  </si>
  <si>
    <t>m.č.2</t>
  </si>
  <si>
    <t>4*2+2*2*2</t>
  </si>
  <si>
    <t>kuchyň</t>
  </si>
  <si>
    <t>šatna</t>
  </si>
  <si>
    <t>42</t>
  </si>
  <si>
    <t>783000225</t>
  </si>
  <si>
    <t>Příplatek k přemístění ZKD vyvěšení a zavěšení dveřních nebo okenních jednoduchých křídel</t>
  </si>
  <si>
    <t>-1301862963</t>
  </si>
  <si>
    <t>0,75*2,025*5</t>
  </si>
  <si>
    <t>0,9*2,025</t>
  </si>
  <si>
    <t>0,85*1,995*2</t>
  </si>
  <si>
    <t>0,65*2,025</t>
  </si>
  <si>
    <t>1,25*2,225*2</t>
  </si>
  <si>
    <t>783101201</t>
  </si>
  <si>
    <t>Hrubé obroušení podkladu truhlářských konstrukcí před provedením nátěru</t>
  </si>
  <si>
    <t>-1800266733</t>
  </si>
  <si>
    <t>po opálení</t>
  </si>
  <si>
    <t>0,75*2,025*2*5</t>
  </si>
  <si>
    <t>0,9*2,025*2</t>
  </si>
  <si>
    <t>0,85*1,995*2*2</t>
  </si>
  <si>
    <t>0,65*2,025*2</t>
  </si>
  <si>
    <t>1,25*2,225*2*2</t>
  </si>
  <si>
    <t>1,8*1,9*4+(1,8*2+1,9*2)*0,3</t>
  </si>
  <si>
    <t>1*1,8*4+(1*2+1,8*2)*0,3</t>
  </si>
  <si>
    <t>2,8*1,9*4+(2,8*2+1,9*2)*0,3</t>
  </si>
  <si>
    <t>0,6*1*2+(0,6*2+1*2)*0,15</t>
  </si>
  <si>
    <t>0,25*1*2*2+(0,25*2+1*2)*0,15*2</t>
  </si>
  <si>
    <t>0,3*1*2+(0,3*2+1*2)*0,15</t>
  </si>
  <si>
    <t>vestavěné skříně</t>
  </si>
  <si>
    <t>1,05*2,4*2*3</t>
  </si>
  <si>
    <t>zárubně</t>
  </si>
  <si>
    <t>0,5*(0,85+2,2*2+0,7*2*5+2,2*2*5+1,2+2,2*2)</t>
  </si>
  <si>
    <t>33</t>
  </si>
  <si>
    <t>783101203</t>
  </si>
  <si>
    <t>Jemné obroušení podkladu truhlářských konstrukcí před provedením nátěru</t>
  </si>
  <si>
    <t>-550995414</t>
  </si>
  <si>
    <t>mezi 1. a 2. vrstvou krycího nátěru</t>
  </si>
  <si>
    <t>47</t>
  </si>
  <si>
    <t>783101401</t>
  </si>
  <si>
    <t>Ometení podkladu truhlářských konstrukcí před provedením nátěru</t>
  </si>
  <si>
    <t>1407208520</t>
  </si>
  <si>
    <t>před napouštěcím nátěrem</t>
  </si>
  <si>
    <t>39,374</t>
  </si>
  <si>
    <t>50</t>
  </si>
  <si>
    <t>783101403</t>
  </si>
  <si>
    <t>Oprášení podkladu truhlářských konstrukcí před provedením nátěru</t>
  </si>
  <si>
    <t>-1456501317</t>
  </si>
  <si>
    <t xml:space="preserve">Po přetmelení a před 2. krycí vrstvou </t>
  </si>
  <si>
    <t>39,374*2</t>
  </si>
  <si>
    <t>(145,299-39,374)*2</t>
  </si>
  <si>
    <t>45</t>
  </si>
  <si>
    <t>783106805</t>
  </si>
  <si>
    <t>Odstranění nátěrů z truhlářských konstrukcí opálením</t>
  </si>
  <si>
    <t>-1422543143</t>
  </si>
  <si>
    <t>48</t>
  </si>
  <si>
    <t>783113101</t>
  </si>
  <si>
    <t>Jednonásobný napouštěcí syntetický nátěr truhlářských konstrukcí</t>
  </si>
  <si>
    <t>1425294889</t>
  </si>
  <si>
    <t>37</t>
  </si>
  <si>
    <t>783114101</t>
  </si>
  <si>
    <t>Základní jednonásobný syntetický nátěr truhlářských konstrukcí</t>
  </si>
  <si>
    <t>266399338</t>
  </si>
  <si>
    <t>38</t>
  </si>
  <si>
    <t>783117101</t>
  </si>
  <si>
    <t>Krycí jednonásobný syntetický nátěr truhlářských konstrukcí</t>
  </si>
  <si>
    <t>-2060250921</t>
  </si>
  <si>
    <t>35</t>
  </si>
  <si>
    <t>783132201</t>
  </si>
  <si>
    <t>Dotmelení skleněných výplní truhlářských konstrukcí silikonovým tmelem</t>
  </si>
  <si>
    <t>660240241</t>
  </si>
  <si>
    <t>34</t>
  </si>
  <si>
    <t>783152101</t>
  </si>
  <si>
    <t>Lokální tmelení truhlářských konstrukcí včetně přebroušení polyesterovým tmelem plochy do 10%</t>
  </si>
  <si>
    <t>97955745</t>
  </si>
  <si>
    <t>135</t>
  </si>
  <si>
    <t>783306801</t>
  </si>
  <si>
    <t>Odstranění nátěru ze zámečnických konstrukcí obroušením</t>
  </si>
  <si>
    <t>-1889492547</t>
  </si>
  <si>
    <t>ocelové zárubně</t>
  </si>
  <si>
    <t>0,45*(0,8*2+2*2*2)</t>
  </si>
  <si>
    <t>136</t>
  </si>
  <si>
    <t>783314101</t>
  </si>
  <si>
    <t>Základní jednonásobný syntetický nátěr zámečnických konstrukcí</t>
  </si>
  <si>
    <t>-1622022047</t>
  </si>
  <si>
    <t>137</t>
  </si>
  <si>
    <t>783315101</t>
  </si>
  <si>
    <t>Mezinátěr jednonásobný syntetický standardní zámečnických konstrukcí</t>
  </si>
  <si>
    <t>-1217626936</t>
  </si>
  <si>
    <t>138</t>
  </si>
  <si>
    <t>783317101</t>
  </si>
  <si>
    <t>Krycí jednonásobný syntetický standardní nátěr zámečnických konstrukcí</t>
  </si>
  <si>
    <t>1786985119</t>
  </si>
  <si>
    <t>185</t>
  </si>
  <si>
    <t>783606861</t>
  </si>
  <si>
    <t>Odstranění nátěrů z potrubí DN do 50 mm obroušením</t>
  </si>
  <si>
    <t>1057614823</t>
  </si>
  <si>
    <t>9+6</t>
  </si>
  <si>
    <t>186</t>
  </si>
  <si>
    <t>783614551</t>
  </si>
  <si>
    <t>Základní jednonásobný syntetický nátěr potrubí DN do 50 mm</t>
  </si>
  <si>
    <t>-1667572433</t>
  </si>
  <si>
    <t>187</t>
  </si>
  <si>
    <t>783615551</t>
  </si>
  <si>
    <t>Mezinátěr jednonásobný syntetický nátěr potrubí DN do 50 mm</t>
  </si>
  <si>
    <t>815116073</t>
  </si>
  <si>
    <t>188</t>
  </si>
  <si>
    <t>783617601</t>
  </si>
  <si>
    <t>Krycí jednonásobný syntetický nátěr potrubí DN do 50 mm</t>
  </si>
  <si>
    <t>2027398056</t>
  </si>
  <si>
    <t>784</t>
  </si>
  <si>
    <t>Dokončovací práce - malby a tapety</t>
  </si>
  <si>
    <t>52</t>
  </si>
  <si>
    <t>784121001</t>
  </si>
  <si>
    <t>Oškrabání malby v mísnostech výšky do 3,80 m</t>
  </si>
  <si>
    <t>-2052758178</t>
  </si>
  <si>
    <t>stropy</t>
  </si>
  <si>
    <t>stěny</t>
  </si>
  <si>
    <t>3,08*(5,25*2+3,12*2)-1,8*1,9*+0,4*1,8+0,4*1,9*2-0,85*2,2+(1,6*4*1,6+0,98*4*1,6-0,4*0,7*2-0,25*1*2+0,4*0,25*2+0,4*1*2*2)</t>
  </si>
  <si>
    <t>3,08*((0,4+1,7+0,65+5,15)*2+2,9*2)-1*1,8+0,4*1+0,4*1,8*2-0,7*2*5-0,85*2,2-1,2*2,2*2-0,5*2</t>
  </si>
  <si>
    <t>1,08*(3*2+1,67*2+0,65*2)-0,6*1+0,4*0,6+0,4*1*2</t>
  </si>
  <si>
    <t>1,08*(3*2+1,67*2+0,65*2+1*2)-0,6*1+0,4*0,6+0,4*1*2</t>
  </si>
  <si>
    <t>3,08*(1,25*2+2,3*2+0,8*2)-0,8*2*2-1,2*2,2-0,5*2*2</t>
  </si>
  <si>
    <t>3,08*(5,2*2+1,4*2+5,05*2)-2,8*1,9-0,8*2+0,4*2,8+0,4*1,9*2</t>
  </si>
  <si>
    <t>3,08*(5,2*2+3,9*2)-1,8*1,9-0,8*2+0,4*1,8+0,1*1,9*2</t>
  </si>
  <si>
    <t>3,08*(1,7*2+2,2*2)-0,3*1-0,7*2-0,2*0,7+0,2*2*2+0,2*0,3*0,2*1*2</t>
  </si>
  <si>
    <t>53</t>
  </si>
  <si>
    <t>784121011</t>
  </si>
  <si>
    <t>Rozmývání podkladu po oškrabání malby v místnostech výšky do 3,80 m</t>
  </si>
  <si>
    <t>-167339506</t>
  </si>
  <si>
    <t>56</t>
  </si>
  <si>
    <t>784161221</t>
  </si>
  <si>
    <t>Lokální vyrovnání podkladu sádrovou stěrkou plochy do 0,5 m2 v místnostech výšky do 3,80 m</t>
  </si>
  <si>
    <t>560088793</t>
  </si>
  <si>
    <t>54</t>
  </si>
  <si>
    <t>784181121</t>
  </si>
  <si>
    <t>Hloubková jednonásobná penetrace podkladu v místnostech výšky do 3,80 m</t>
  </si>
  <si>
    <t>-708515674</t>
  </si>
  <si>
    <t>55</t>
  </si>
  <si>
    <t>784211101</t>
  </si>
  <si>
    <t>Dvojnásobné bílé malby ze směsí za mokra výborně otěruvzdorných v místnostech výšky do 3,80 m</t>
  </si>
  <si>
    <t>-1343031383</t>
  </si>
  <si>
    <t>786</t>
  </si>
  <si>
    <t>Dokončovací práce - čalounické úpravy</t>
  </si>
  <si>
    <t>142</t>
  </si>
  <si>
    <t>R</t>
  </si>
  <si>
    <t>761A9302</t>
  </si>
  <si>
    <t>Žaluzie vnitřní lamelová vertikální</t>
  </si>
  <si>
    <t>-1512393763</t>
  </si>
  <si>
    <t>1,8*1,9</t>
  </si>
  <si>
    <t>1*1,8</t>
  </si>
  <si>
    <t>2,8*1,9</t>
  </si>
  <si>
    <t>143</t>
  </si>
  <si>
    <t>786626111</t>
  </si>
  <si>
    <t xml:space="preserve">Demontáž lamelové žaluzie </t>
  </si>
  <si>
    <t>365792974</t>
  </si>
  <si>
    <t>89</t>
  </si>
  <si>
    <t>998786102</t>
  </si>
  <si>
    <t>Přesun hmot tonážní pro čalounické úpravy v objektech v do 12 m</t>
  </si>
  <si>
    <t>1611801219</t>
  </si>
  <si>
    <t>HZS</t>
  </si>
  <si>
    <t>Hodinové zúčtovací sazby</t>
  </si>
  <si>
    <t>141</t>
  </si>
  <si>
    <t>HZS2311</t>
  </si>
  <si>
    <t>Hodinová zúčtovací sazba malíř, natěrač, lakýrník - přemístění nábytku</t>
  </si>
  <si>
    <t>hod</t>
  </si>
  <si>
    <t>512</t>
  </si>
  <si>
    <t>218438335</t>
  </si>
  <si>
    <t>Přemístění nábytku</t>
  </si>
  <si>
    <t>Vedlejší rozpočtové náklady</t>
  </si>
  <si>
    <t>VRN3</t>
  </si>
  <si>
    <t>171</t>
  </si>
  <si>
    <t>030001000</t>
  </si>
  <si>
    <t>den</t>
  </si>
  <si>
    <t>1024</t>
  </si>
  <si>
    <t>857608388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</si>
</sst>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14.4" customHeight="1">
      <c r="B26" s="21"/>
      <c r="C26" s="22"/>
      <c r="D26" s="38" t="s">
        <v>36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9">
        <f>ROUND(AG94,2)</f>
        <v>0</v>
      </c>
      <c r="AL26" s="22"/>
      <c r="AM26" s="22"/>
      <c r="AN26" s="22"/>
      <c r="AO26" s="22"/>
      <c r="AP26" s="22"/>
      <c r="AQ26" s="22"/>
      <c r="AR26" s="20"/>
      <c r="BE26" s="31"/>
    </row>
    <row r="27" s="1" customFormat="1" ht="14.4" customHeight="1">
      <c r="B27" s="21"/>
      <c r="C27" s="22"/>
      <c r="D27" s="38" t="s">
        <v>37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9">
        <f>ROUND(AG98, 2)</f>
        <v>0</v>
      </c>
      <c r="AL27" s="39"/>
      <c r="AM27" s="39"/>
      <c r="AN27" s="39"/>
      <c r="AO27" s="39"/>
      <c r="AP27" s="22"/>
      <c r="AQ27" s="22"/>
      <c r="AR27" s="20"/>
      <c r="BE27" s="31"/>
    </row>
    <row r="28" s="2" customFormat="1" ht="6.96" customHeigh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3"/>
      <c r="BE28" s="31"/>
    </row>
    <row r="29" s="2" customFormat="1" ht="25.92" customHeight="1">
      <c r="A29" s="40"/>
      <c r="B29" s="41"/>
      <c r="C29" s="42"/>
      <c r="D29" s="44" t="s">
        <v>38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ROUND(AK26 + AK27, 2)</f>
        <v>0</v>
      </c>
      <c r="AL29" s="45"/>
      <c r="AM29" s="45"/>
      <c r="AN29" s="45"/>
      <c r="AO29" s="45"/>
      <c r="AP29" s="42"/>
      <c r="AQ29" s="42"/>
      <c r="AR29" s="43"/>
      <c r="BE29" s="31"/>
    </row>
    <row r="30" s="2" customFormat="1" ht="6.96" customHeight="1">
      <c r="A30" s="40"/>
      <c r="B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3"/>
      <c r="BE30" s="31"/>
    </row>
    <row r="31" s="2" customFormat="1">
      <c r="A31" s="40"/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7" t="s">
        <v>39</v>
      </c>
      <c r="M31" s="47"/>
      <c r="N31" s="47"/>
      <c r="O31" s="47"/>
      <c r="P31" s="47"/>
      <c r="Q31" s="42"/>
      <c r="R31" s="42"/>
      <c r="S31" s="42"/>
      <c r="T31" s="42"/>
      <c r="U31" s="42"/>
      <c r="V31" s="42"/>
      <c r="W31" s="47" t="s">
        <v>40</v>
      </c>
      <c r="X31" s="47"/>
      <c r="Y31" s="47"/>
      <c r="Z31" s="47"/>
      <c r="AA31" s="47"/>
      <c r="AB31" s="47"/>
      <c r="AC31" s="47"/>
      <c r="AD31" s="47"/>
      <c r="AE31" s="47"/>
      <c r="AF31" s="42"/>
      <c r="AG31" s="42"/>
      <c r="AH31" s="42"/>
      <c r="AI31" s="42"/>
      <c r="AJ31" s="42"/>
      <c r="AK31" s="47" t="s">
        <v>41</v>
      </c>
      <c r="AL31" s="47"/>
      <c r="AM31" s="47"/>
      <c r="AN31" s="47"/>
      <c r="AO31" s="47"/>
      <c r="AP31" s="42"/>
      <c r="AQ31" s="42"/>
      <c r="AR31" s="43"/>
      <c r="BE31" s="31"/>
    </row>
    <row r="32" s="3" customFormat="1" ht="14.4" customHeight="1">
      <c r="A32" s="3"/>
      <c r="B32" s="48"/>
      <c r="C32" s="49"/>
      <c r="D32" s="32" t="s">
        <v>42</v>
      </c>
      <c r="E32" s="49"/>
      <c r="F32" s="32" t="s">
        <v>43</v>
      </c>
      <c r="G32" s="49"/>
      <c r="H32" s="49"/>
      <c r="I32" s="49"/>
      <c r="J32" s="49"/>
      <c r="K32" s="49"/>
      <c r="L32" s="50">
        <v>0.20999999999999999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ROUND(AZ94 + SUM(CD98:CD102),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f>ROUND(AV94 + SUM(BY98:BY102), 2)</f>
        <v>0</v>
      </c>
      <c r="AL32" s="49"/>
      <c r="AM32" s="49"/>
      <c r="AN32" s="49"/>
      <c r="AO32" s="49"/>
      <c r="AP32" s="49"/>
      <c r="AQ32" s="49"/>
      <c r="AR32" s="52"/>
      <c r="BE32" s="53"/>
    </row>
    <row r="33" s="3" customFormat="1" ht="14.4" customHeight="1">
      <c r="A33" s="3"/>
      <c r="B33" s="48"/>
      <c r="C33" s="49"/>
      <c r="D33" s="49"/>
      <c r="E33" s="49"/>
      <c r="F33" s="32" t="s">
        <v>44</v>
      </c>
      <c r="G33" s="49"/>
      <c r="H33" s="49"/>
      <c r="I33" s="49"/>
      <c r="J33" s="49"/>
      <c r="K33" s="49"/>
      <c r="L33" s="50">
        <v>0.14999999999999999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ROUND(BA94 + SUM(CE98:CE102),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f>ROUND(AW94 + SUM(BZ98:BZ102), 2)</f>
        <v>0</v>
      </c>
      <c r="AL33" s="49"/>
      <c r="AM33" s="49"/>
      <c r="AN33" s="49"/>
      <c r="AO33" s="49"/>
      <c r="AP33" s="49"/>
      <c r="AQ33" s="49"/>
      <c r="AR33" s="52"/>
      <c r="BE33" s="53"/>
    </row>
    <row r="34" hidden="1" s="3" customFormat="1" ht="14.4" customHeight="1">
      <c r="A34" s="3"/>
      <c r="B34" s="48"/>
      <c r="C34" s="49"/>
      <c r="D34" s="49"/>
      <c r="E34" s="49"/>
      <c r="F34" s="32" t="s">
        <v>45</v>
      </c>
      <c r="G34" s="49"/>
      <c r="H34" s="49"/>
      <c r="I34" s="49"/>
      <c r="J34" s="49"/>
      <c r="K34" s="49"/>
      <c r="L34" s="50">
        <v>0.20999999999999999</v>
      </c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1">
        <f>ROUND(BB94 + SUM(CF98:CF102), 2)</f>
        <v>0</v>
      </c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51">
        <v>0</v>
      </c>
      <c r="AL34" s="49"/>
      <c r="AM34" s="49"/>
      <c r="AN34" s="49"/>
      <c r="AO34" s="49"/>
      <c r="AP34" s="49"/>
      <c r="AQ34" s="49"/>
      <c r="AR34" s="52"/>
      <c r="BE34" s="53"/>
    </row>
    <row r="35" hidden="1" s="3" customFormat="1" ht="14.4" customHeight="1">
      <c r="A35" s="3"/>
      <c r="B35" s="48"/>
      <c r="C35" s="49"/>
      <c r="D35" s="49"/>
      <c r="E35" s="49"/>
      <c r="F35" s="32" t="s">
        <v>46</v>
      </c>
      <c r="G35" s="49"/>
      <c r="H35" s="49"/>
      <c r="I35" s="49"/>
      <c r="J35" s="49"/>
      <c r="K35" s="49"/>
      <c r="L35" s="50">
        <v>0.14999999999999999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51">
        <f>ROUND(BC94 + SUM(CG98:CG102), 2)</f>
        <v>0</v>
      </c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1">
        <v>0</v>
      </c>
      <c r="AL35" s="49"/>
      <c r="AM35" s="49"/>
      <c r="AN35" s="49"/>
      <c r="AO35" s="49"/>
      <c r="AP35" s="49"/>
      <c r="AQ35" s="49"/>
      <c r="AR35" s="52"/>
      <c r="BE35" s="3"/>
    </row>
    <row r="36" hidden="1" s="3" customFormat="1" ht="14.4" customHeight="1">
      <c r="A36" s="3"/>
      <c r="B36" s="48"/>
      <c r="C36" s="49"/>
      <c r="D36" s="49"/>
      <c r="E36" s="49"/>
      <c r="F36" s="32" t="s">
        <v>47</v>
      </c>
      <c r="G36" s="49"/>
      <c r="H36" s="49"/>
      <c r="I36" s="49"/>
      <c r="J36" s="49"/>
      <c r="K36" s="49"/>
      <c r="L36" s="50">
        <v>0</v>
      </c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51">
        <f>ROUND(BD94 + SUM(CH98:CH102), 2)</f>
        <v>0</v>
      </c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51">
        <v>0</v>
      </c>
      <c r="AL36" s="49"/>
      <c r="AM36" s="49"/>
      <c r="AN36" s="49"/>
      <c r="AO36" s="49"/>
      <c r="AP36" s="49"/>
      <c r="AQ36" s="49"/>
      <c r="AR36" s="52"/>
      <c r="BE36" s="3"/>
    </row>
    <row r="37" s="2" customFormat="1" ht="6.96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3"/>
      <c r="BE37" s="40"/>
    </row>
    <row r="38" s="2" customFormat="1" ht="25.92" customHeight="1">
      <c r="A38" s="40"/>
      <c r="B38" s="41"/>
      <c r="C38" s="54"/>
      <c r="D38" s="55" t="s">
        <v>48</v>
      </c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7" t="s">
        <v>49</v>
      </c>
      <c r="U38" s="56"/>
      <c r="V38" s="56"/>
      <c r="W38" s="56"/>
      <c r="X38" s="58" t="s">
        <v>50</v>
      </c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9">
        <f>SUM(AK29:AK36)</f>
        <v>0</v>
      </c>
      <c r="AL38" s="56"/>
      <c r="AM38" s="56"/>
      <c r="AN38" s="56"/>
      <c r="AO38" s="60"/>
      <c r="AP38" s="54"/>
      <c r="AQ38" s="54"/>
      <c r="AR38" s="43"/>
      <c r="BE38" s="40"/>
    </row>
    <row r="39" s="2" customFormat="1" ht="6.96" customHeight="1">
      <c r="A39" s="40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3"/>
      <c r="BE39" s="40"/>
    </row>
    <row r="40" s="2" customFormat="1" ht="14.4" customHeight="1">
      <c r="A40" s="40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3"/>
      <c r="BE40" s="4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1"/>
      <c r="C49" s="62"/>
      <c r="D49" s="63" t="s">
        <v>51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52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40"/>
      <c r="B60" s="41"/>
      <c r="C60" s="42"/>
      <c r="D60" s="66" t="s">
        <v>53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66" t="s">
        <v>54</v>
      </c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66" t="s">
        <v>53</v>
      </c>
      <c r="AI60" s="45"/>
      <c r="AJ60" s="45"/>
      <c r="AK60" s="45"/>
      <c r="AL60" s="45"/>
      <c r="AM60" s="66" t="s">
        <v>54</v>
      </c>
      <c r="AN60" s="45"/>
      <c r="AO60" s="45"/>
      <c r="AP60" s="42"/>
      <c r="AQ60" s="42"/>
      <c r="AR60" s="43"/>
      <c r="BE60" s="40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40"/>
      <c r="B64" s="41"/>
      <c r="C64" s="42"/>
      <c r="D64" s="63" t="s">
        <v>55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56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3"/>
      <c r="BE64" s="40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40"/>
      <c r="B75" s="41"/>
      <c r="C75" s="42"/>
      <c r="D75" s="66" t="s">
        <v>53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66" t="s">
        <v>54</v>
      </c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66" t="s">
        <v>53</v>
      </c>
      <c r="AI75" s="45"/>
      <c r="AJ75" s="45"/>
      <c r="AK75" s="45"/>
      <c r="AL75" s="45"/>
      <c r="AM75" s="66" t="s">
        <v>54</v>
      </c>
      <c r="AN75" s="45"/>
      <c r="AO75" s="45"/>
      <c r="AP75" s="42"/>
      <c r="AQ75" s="42"/>
      <c r="AR75" s="43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3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3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3"/>
      <c r="BE81" s="40"/>
    </row>
    <row r="82" s="2" customFormat="1" ht="24.96" customHeight="1">
      <c r="A82" s="40"/>
      <c r="B82" s="41"/>
      <c r="C82" s="23" t="s">
        <v>57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3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3"/>
      <c r="BE83" s="40"/>
    </row>
    <row r="84" s="4" customFormat="1" ht="12" customHeight="1">
      <c r="A84" s="4"/>
      <c r="B84" s="72"/>
      <c r="C84" s="32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03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ÚMČ Praha 6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3"/>
      <c r="BE86" s="40"/>
    </row>
    <row r="87" s="2" customFormat="1" ht="12" customHeight="1">
      <c r="A87" s="40"/>
      <c r="B87" s="41"/>
      <c r="C87" s="32" t="s">
        <v>20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 xml:space="preserve"> 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2" t="s">
        <v>22</v>
      </c>
      <c r="AJ87" s="42"/>
      <c r="AK87" s="42"/>
      <c r="AL87" s="42"/>
      <c r="AM87" s="81" t="str">
        <f>IF(AN8= "","",AN8)</f>
        <v>31. 12. 2019</v>
      </c>
      <c r="AN87" s="81"/>
      <c r="AO87" s="42"/>
      <c r="AP87" s="42"/>
      <c r="AQ87" s="42"/>
      <c r="AR87" s="43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3"/>
      <c r="BE88" s="40"/>
    </row>
    <row r="89" s="2" customFormat="1" ht="15.15" customHeight="1">
      <c r="A89" s="40"/>
      <c r="B89" s="41"/>
      <c r="C89" s="32" t="s">
        <v>24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>Městská část Praha 6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2" t="s">
        <v>31</v>
      </c>
      <c r="AJ89" s="42"/>
      <c r="AK89" s="42"/>
      <c r="AL89" s="42"/>
      <c r="AM89" s="82" t="str">
        <f>IF(E17="","",E17)</f>
        <v xml:space="preserve"> </v>
      </c>
      <c r="AN89" s="73"/>
      <c r="AO89" s="73"/>
      <c r="AP89" s="73"/>
      <c r="AQ89" s="42"/>
      <c r="AR89" s="43"/>
      <c r="AS89" s="83" t="s">
        <v>58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2" t="s">
        <v>29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2" t="s">
        <v>33</v>
      </c>
      <c r="AJ90" s="42"/>
      <c r="AK90" s="42"/>
      <c r="AL90" s="42"/>
      <c r="AM90" s="82" t="str">
        <f>IF(E20="","",E20)</f>
        <v>Ing.Ladislav Konečný</v>
      </c>
      <c r="AN90" s="73"/>
      <c r="AO90" s="73"/>
      <c r="AP90" s="73"/>
      <c r="AQ90" s="42"/>
      <c r="AR90" s="43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3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59</v>
      </c>
      <c r="D92" s="96"/>
      <c r="E92" s="96"/>
      <c r="F92" s="96"/>
      <c r="G92" s="96"/>
      <c r="H92" s="97"/>
      <c r="I92" s="98" t="s">
        <v>60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61</v>
      </c>
      <c r="AH92" s="96"/>
      <c r="AI92" s="96"/>
      <c r="AJ92" s="96"/>
      <c r="AK92" s="96"/>
      <c r="AL92" s="96"/>
      <c r="AM92" s="96"/>
      <c r="AN92" s="98" t="s">
        <v>62</v>
      </c>
      <c r="AO92" s="96"/>
      <c r="AP92" s="100"/>
      <c r="AQ92" s="101" t="s">
        <v>63</v>
      </c>
      <c r="AR92" s="43"/>
      <c r="AS92" s="102" t="s">
        <v>64</v>
      </c>
      <c r="AT92" s="103" t="s">
        <v>65</v>
      </c>
      <c r="AU92" s="103" t="s">
        <v>66</v>
      </c>
      <c r="AV92" s="103" t="s">
        <v>67</v>
      </c>
      <c r="AW92" s="103" t="s">
        <v>68</v>
      </c>
      <c r="AX92" s="103" t="s">
        <v>69</v>
      </c>
      <c r="AY92" s="103" t="s">
        <v>70</v>
      </c>
      <c r="AZ92" s="103" t="s">
        <v>71</v>
      </c>
      <c r="BA92" s="103" t="s">
        <v>72</v>
      </c>
      <c r="BB92" s="103" t="s">
        <v>73</v>
      </c>
      <c r="BC92" s="103" t="s">
        <v>74</v>
      </c>
      <c r="BD92" s="104" t="s">
        <v>75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3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76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ROUND(AG95,2)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ROUND(AS95,2)</f>
        <v>0</v>
      </c>
      <c r="AT94" s="116">
        <f>ROUND(SUM(AV94:AW94),2)</f>
        <v>0</v>
      </c>
      <c r="AU94" s="117">
        <f>ROUND(AU95,5)</f>
        <v>0</v>
      </c>
      <c r="AV94" s="116">
        <f>ROUND(AZ94*L32,2)</f>
        <v>0</v>
      </c>
      <c r="AW94" s="116">
        <f>ROUND(BA94*L33,2)</f>
        <v>0</v>
      </c>
      <c r="AX94" s="116">
        <f>ROUND(BB94*L32,2)</f>
        <v>0</v>
      </c>
      <c r="AY94" s="116">
        <f>ROUND(BC94*L33,2)</f>
        <v>0</v>
      </c>
      <c r="AZ94" s="116">
        <f>ROUND(AZ95,2)</f>
        <v>0</v>
      </c>
      <c r="BA94" s="116">
        <f>ROUND(BA95,2)</f>
        <v>0</v>
      </c>
      <c r="BB94" s="116">
        <f>ROUND(BB95,2)</f>
        <v>0</v>
      </c>
      <c r="BC94" s="116">
        <f>ROUND(BC95,2)</f>
        <v>0</v>
      </c>
      <c r="BD94" s="118">
        <f>ROUND(BD95,2)</f>
        <v>0</v>
      </c>
      <c r="BE94" s="6"/>
      <c r="BS94" s="119" t="s">
        <v>77</v>
      </c>
      <c r="BT94" s="119" t="s">
        <v>78</v>
      </c>
      <c r="BU94" s="120" t="s">
        <v>79</v>
      </c>
      <c r="BV94" s="119" t="s">
        <v>80</v>
      </c>
      <c r="BW94" s="119" t="s">
        <v>5</v>
      </c>
      <c r="BX94" s="119" t="s">
        <v>81</v>
      </c>
      <c r="CL94" s="119" t="s">
        <v>1</v>
      </c>
    </row>
    <row r="95" s="7" customFormat="1" ht="16.5" customHeight="1">
      <c r="A95" s="7"/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ROUND(AG96,2)</f>
        <v>0</v>
      </c>
      <c r="AH95" s="124"/>
      <c r="AI95" s="124"/>
      <c r="AJ95" s="124"/>
      <c r="AK95" s="124"/>
      <c r="AL95" s="124"/>
      <c r="AM95" s="124"/>
      <c r="AN95" s="126">
        <f>SUM(AG95,AT95)</f>
        <v>0</v>
      </c>
      <c r="AO95" s="124"/>
      <c r="AP95" s="124"/>
      <c r="AQ95" s="127" t="s">
        <v>84</v>
      </c>
      <c r="AR95" s="128"/>
      <c r="AS95" s="129">
        <f>ROUND(AS96,2)</f>
        <v>0</v>
      </c>
      <c r="AT95" s="130">
        <f>ROUND(SUM(AV95:AW95),2)</f>
        <v>0</v>
      </c>
      <c r="AU95" s="131">
        <f>ROUND(AU96,5)</f>
        <v>0</v>
      </c>
      <c r="AV95" s="130">
        <f>ROUND(AZ95*L32,2)</f>
        <v>0</v>
      </c>
      <c r="AW95" s="130">
        <f>ROUND(BA95*L33,2)</f>
        <v>0</v>
      </c>
      <c r="AX95" s="130">
        <f>ROUND(BB95*L32,2)</f>
        <v>0</v>
      </c>
      <c r="AY95" s="130">
        <f>ROUND(BC95*L33,2)</f>
        <v>0</v>
      </c>
      <c r="AZ95" s="130">
        <f>ROUND(AZ96,2)</f>
        <v>0</v>
      </c>
      <c r="BA95" s="130">
        <f>ROUND(BA96,2)</f>
        <v>0</v>
      </c>
      <c r="BB95" s="130">
        <f>ROUND(BB96,2)</f>
        <v>0</v>
      </c>
      <c r="BC95" s="130">
        <f>ROUND(BC96,2)</f>
        <v>0</v>
      </c>
      <c r="BD95" s="132">
        <f>ROUND(BD96,2)</f>
        <v>0</v>
      </c>
      <c r="BE95" s="7"/>
      <c r="BS95" s="133" t="s">
        <v>77</v>
      </c>
      <c r="BT95" s="133" t="s">
        <v>85</v>
      </c>
      <c r="BU95" s="133" t="s">
        <v>79</v>
      </c>
      <c r="BV95" s="133" t="s">
        <v>80</v>
      </c>
      <c r="BW95" s="133" t="s">
        <v>86</v>
      </c>
      <c r="BX95" s="133" t="s">
        <v>5</v>
      </c>
      <c r="CL95" s="133" t="s">
        <v>1</v>
      </c>
      <c r="CM95" s="133" t="s">
        <v>85</v>
      </c>
    </row>
    <row r="96" s="4" customFormat="1" ht="16.5" customHeight="1">
      <c r="A96" s="134" t="s">
        <v>87</v>
      </c>
      <c r="B96" s="72"/>
      <c r="C96" s="135"/>
      <c r="D96" s="135"/>
      <c r="E96" s="136" t="s">
        <v>88</v>
      </c>
      <c r="F96" s="136"/>
      <c r="G96" s="136"/>
      <c r="H96" s="136"/>
      <c r="I96" s="136"/>
      <c r="J96" s="135"/>
      <c r="K96" s="136" t="s">
        <v>89</v>
      </c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7">
        <f>'01 - Oprava'!J34</f>
        <v>0</v>
      </c>
      <c r="AH96" s="135"/>
      <c r="AI96" s="135"/>
      <c r="AJ96" s="135"/>
      <c r="AK96" s="135"/>
      <c r="AL96" s="135"/>
      <c r="AM96" s="135"/>
      <c r="AN96" s="137">
        <f>SUM(AG96,AT96)</f>
        <v>0</v>
      </c>
      <c r="AO96" s="135"/>
      <c r="AP96" s="135"/>
      <c r="AQ96" s="138" t="s">
        <v>90</v>
      </c>
      <c r="AR96" s="74"/>
      <c r="AS96" s="139">
        <v>0</v>
      </c>
      <c r="AT96" s="140">
        <f>ROUND(SUM(AV96:AW96),2)</f>
        <v>0</v>
      </c>
      <c r="AU96" s="141">
        <f>'01 - Oprava'!P155</f>
        <v>0</v>
      </c>
      <c r="AV96" s="140">
        <f>'01 - Oprava'!J37</f>
        <v>0</v>
      </c>
      <c r="AW96" s="140">
        <f>'01 - Oprava'!J38</f>
        <v>0</v>
      </c>
      <c r="AX96" s="140">
        <f>'01 - Oprava'!J39</f>
        <v>0</v>
      </c>
      <c r="AY96" s="140">
        <f>'01 - Oprava'!J40</f>
        <v>0</v>
      </c>
      <c r="AZ96" s="140">
        <f>'01 - Oprava'!F37</f>
        <v>0</v>
      </c>
      <c r="BA96" s="140">
        <f>'01 - Oprava'!F38</f>
        <v>0</v>
      </c>
      <c r="BB96" s="140">
        <f>'01 - Oprava'!F39</f>
        <v>0</v>
      </c>
      <c r="BC96" s="140">
        <f>'01 - Oprava'!F40</f>
        <v>0</v>
      </c>
      <c r="BD96" s="142">
        <f>'01 - Oprava'!F41</f>
        <v>0</v>
      </c>
      <c r="BE96" s="4"/>
      <c r="BT96" s="143" t="s">
        <v>91</v>
      </c>
      <c r="BV96" s="143" t="s">
        <v>80</v>
      </c>
      <c r="BW96" s="143" t="s">
        <v>92</v>
      </c>
      <c r="BX96" s="143" t="s">
        <v>86</v>
      </c>
      <c r="CL96" s="143" t="s">
        <v>1</v>
      </c>
    </row>
    <row r="97">
      <c r="B97" s="21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0"/>
    </row>
    <row r="98" s="2" customFormat="1" ht="30" customHeight="1">
      <c r="A98" s="40"/>
      <c r="B98" s="41"/>
      <c r="C98" s="109" t="s">
        <v>93</v>
      </c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112">
        <f>ROUND(SUM(AG99:AG102), 2)</f>
        <v>0</v>
      </c>
      <c r="AH98" s="112"/>
      <c r="AI98" s="112"/>
      <c r="AJ98" s="112"/>
      <c r="AK98" s="112"/>
      <c r="AL98" s="112"/>
      <c r="AM98" s="112"/>
      <c r="AN98" s="112">
        <f>ROUND(SUM(AN99:AN102), 2)</f>
        <v>0</v>
      </c>
      <c r="AO98" s="112"/>
      <c r="AP98" s="112"/>
      <c r="AQ98" s="144"/>
      <c r="AR98" s="43"/>
      <c r="AS98" s="102" t="s">
        <v>94</v>
      </c>
      <c r="AT98" s="103" t="s">
        <v>95</v>
      </c>
      <c r="AU98" s="103" t="s">
        <v>42</v>
      </c>
      <c r="AV98" s="104" t="s">
        <v>65</v>
      </c>
      <c r="AW98" s="40"/>
      <c r="AX98" s="40"/>
      <c r="AY98" s="40"/>
      <c r="AZ98" s="40"/>
      <c r="BA98" s="40"/>
      <c r="BB98" s="40"/>
      <c r="BC98" s="40"/>
      <c r="BD98" s="40"/>
      <c r="BE98" s="40"/>
    </row>
    <row r="99" s="2" customFormat="1" ht="19.92" customHeight="1">
      <c r="A99" s="40"/>
      <c r="B99" s="41"/>
      <c r="C99" s="42"/>
      <c r="D99" s="145" t="s">
        <v>96</v>
      </c>
      <c r="E99" s="145"/>
      <c r="F99" s="145"/>
      <c r="G99" s="145"/>
      <c r="H99" s="145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42"/>
      <c r="AD99" s="42"/>
      <c r="AE99" s="42"/>
      <c r="AF99" s="42"/>
      <c r="AG99" s="146">
        <f>ROUND(AG94 * AS99, 2)</f>
        <v>0</v>
      </c>
      <c r="AH99" s="137"/>
      <c r="AI99" s="137"/>
      <c r="AJ99" s="137"/>
      <c r="AK99" s="137"/>
      <c r="AL99" s="137"/>
      <c r="AM99" s="137"/>
      <c r="AN99" s="137">
        <f>ROUND(AG99 + AV99, 2)</f>
        <v>0</v>
      </c>
      <c r="AO99" s="137"/>
      <c r="AP99" s="137"/>
      <c r="AQ99" s="42"/>
      <c r="AR99" s="43"/>
      <c r="AS99" s="147">
        <v>0</v>
      </c>
      <c r="AT99" s="148" t="s">
        <v>97</v>
      </c>
      <c r="AU99" s="148" t="s">
        <v>43</v>
      </c>
      <c r="AV99" s="149">
        <f>ROUND(IF(AU99="základní",AG99*L32,IF(AU99="snížená",AG99*L33,0)), 2)</f>
        <v>0</v>
      </c>
      <c r="AW99" s="40"/>
      <c r="AX99" s="40"/>
      <c r="AY99" s="40"/>
      <c r="AZ99" s="40"/>
      <c r="BA99" s="40"/>
      <c r="BB99" s="40"/>
      <c r="BC99" s="40"/>
      <c r="BD99" s="40"/>
      <c r="BE99" s="40"/>
      <c r="BV99" s="17" t="s">
        <v>98</v>
      </c>
      <c r="BY99" s="150">
        <f>IF(AU99="základní",AV99,0)</f>
        <v>0</v>
      </c>
      <c r="BZ99" s="150">
        <f>IF(AU99="snížená",AV99,0)</f>
        <v>0</v>
      </c>
      <c r="CA99" s="150">
        <v>0</v>
      </c>
      <c r="CB99" s="150">
        <v>0</v>
      </c>
      <c r="CC99" s="150">
        <v>0</v>
      </c>
      <c r="CD99" s="150">
        <f>IF(AU99="základní",AG99,0)</f>
        <v>0</v>
      </c>
      <c r="CE99" s="150">
        <f>IF(AU99="snížená",AG99,0)</f>
        <v>0</v>
      </c>
      <c r="CF99" s="150">
        <f>IF(AU99="zákl. přenesená",AG99,0)</f>
        <v>0</v>
      </c>
      <c r="CG99" s="150">
        <f>IF(AU99="sníž. přenesená",AG99,0)</f>
        <v>0</v>
      </c>
      <c r="CH99" s="150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>x</v>
      </c>
    </row>
    <row r="100" s="2" customFormat="1" ht="19.92" customHeight="1">
      <c r="A100" s="40"/>
      <c r="B100" s="41"/>
      <c r="C100" s="42"/>
      <c r="D100" s="151" t="s">
        <v>99</v>
      </c>
      <c r="E100" s="145"/>
      <c r="F100" s="145"/>
      <c r="G100" s="145"/>
      <c r="H100" s="145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42"/>
      <c r="AD100" s="42"/>
      <c r="AE100" s="42"/>
      <c r="AF100" s="42"/>
      <c r="AG100" s="146">
        <f>ROUND(AG94 * AS100, 2)</f>
        <v>0</v>
      </c>
      <c r="AH100" s="137"/>
      <c r="AI100" s="137"/>
      <c r="AJ100" s="137"/>
      <c r="AK100" s="137"/>
      <c r="AL100" s="137"/>
      <c r="AM100" s="137"/>
      <c r="AN100" s="137">
        <f>ROUND(AG100 + AV100, 2)</f>
        <v>0</v>
      </c>
      <c r="AO100" s="137"/>
      <c r="AP100" s="137"/>
      <c r="AQ100" s="42"/>
      <c r="AR100" s="43"/>
      <c r="AS100" s="147">
        <v>0</v>
      </c>
      <c r="AT100" s="148" t="s">
        <v>97</v>
      </c>
      <c r="AU100" s="148" t="s">
        <v>43</v>
      </c>
      <c r="AV100" s="149">
        <f>ROUND(IF(AU100="základní",AG100*L32,IF(AU100="snížená",AG100*L33,0)), 2)</f>
        <v>0</v>
      </c>
      <c r="AW100" s="40"/>
      <c r="AX100" s="40"/>
      <c r="AY100" s="40"/>
      <c r="AZ100" s="40"/>
      <c r="BA100" s="40"/>
      <c r="BB100" s="40"/>
      <c r="BC100" s="40"/>
      <c r="BD100" s="40"/>
      <c r="BE100" s="40"/>
      <c r="BV100" s="17" t="s">
        <v>100</v>
      </c>
      <c r="BY100" s="150">
        <f>IF(AU100="základní",AV100,0)</f>
        <v>0</v>
      </c>
      <c r="BZ100" s="150">
        <f>IF(AU100="snížená",AV100,0)</f>
        <v>0</v>
      </c>
      <c r="CA100" s="150">
        <v>0</v>
      </c>
      <c r="CB100" s="150">
        <v>0</v>
      </c>
      <c r="CC100" s="150">
        <v>0</v>
      </c>
      <c r="CD100" s="150">
        <f>IF(AU100="základní",AG100,0)</f>
        <v>0</v>
      </c>
      <c r="CE100" s="150">
        <f>IF(AU100="snížená",AG100,0)</f>
        <v>0</v>
      </c>
      <c r="CF100" s="150">
        <f>IF(AU100="zákl. přenesená",AG100,0)</f>
        <v>0</v>
      </c>
      <c r="CG100" s="150">
        <f>IF(AU100="sníž. přenesená",AG100,0)</f>
        <v>0</v>
      </c>
      <c r="CH100" s="150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="2" customFormat="1" ht="19.92" customHeight="1">
      <c r="A101" s="40"/>
      <c r="B101" s="41"/>
      <c r="C101" s="42"/>
      <c r="D101" s="151" t="s">
        <v>99</v>
      </c>
      <c r="E101" s="145"/>
      <c r="F101" s="145"/>
      <c r="G101" s="145"/>
      <c r="H101" s="145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42"/>
      <c r="AD101" s="42"/>
      <c r="AE101" s="42"/>
      <c r="AF101" s="42"/>
      <c r="AG101" s="146">
        <f>ROUND(AG94 * AS101, 2)</f>
        <v>0</v>
      </c>
      <c r="AH101" s="137"/>
      <c r="AI101" s="137"/>
      <c r="AJ101" s="137"/>
      <c r="AK101" s="137"/>
      <c r="AL101" s="137"/>
      <c r="AM101" s="137"/>
      <c r="AN101" s="137">
        <f>ROUND(AG101 + AV101, 2)</f>
        <v>0</v>
      </c>
      <c r="AO101" s="137"/>
      <c r="AP101" s="137"/>
      <c r="AQ101" s="42"/>
      <c r="AR101" s="43"/>
      <c r="AS101" s="147">
        <v>0</v>
      </c>
      <c r="AT101" s="148" t="s">
        <v>97</v>
      </c>
      <c r="AU101" s="148" t="s">
        <v>43</v>
      </c>
      <c r="AV101" s="149">
        <f>ROUND(IF(AU101="základní",AG101*L32,IF(AU101="snížená",AG101*L33,0)), 2)</f>
        <v>0</v>
      </c>
      <c r="AW101" s="40"/>
      <c r="AX101" s="40"/>
      <c r="AY101" s="40"/>
      <c r="AZ101" s="40"/>
      <c r="BA101" s="40"/>
      <c r="BB101" s="40"/>
      <c r="BC101" s="40"/>
      <c r="BD101" s="40"/>
      <c r="BE101" s="40"/>
      <c r="BV101" s="17" t="s">
        <v>100</v>
      </c>
      <c r="BY101" s="150">
        <f>IF(AU101="základní",AV101,0)</f>
        <v>0</v>
      </c>
      <c r="BZ101" s="150">
        <f>IF(AU101="snížená",AV101,0)</f>
        <v>0</v>
      </c>
      <c r="CA101" s="150">
        <v>0</v>
      </c>
      <c r="CB101" s="150">
        <v>0</v>
      </c>
      <c r="CC101" s="150">
        <v>0</v>
      </c>
      <c r="CD101" s="150">
        <f>IF(AU101="základní",AG101,0)</f>
        <v>0</v>
      </c>
      <c r="CE101" s="150">
        <f>IF(AU101="snížená",AG101,0)</f>
        <v>0</v>
      </c>
      <c r="CF101" s="150">
        <f>IF(AU101="zákl. přenesená",AG101,0)</f>
        <v>0</v>
      </c>
      <c r="CG101" s="150">
        <f>IF(AU101="sníž. přenesená",AG101,0)</f>
        <v>0</v>
      </c>
      <c r="CH101" s="150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="2" customFormat="1" ht="19.92" customHeight="1">
      <c r="A102" s="40"/>
      <c r="B102" s="41"/>
      <c r="C102" s="42"/>
      <c r="D102" s="151" t="s">
        <v>99</v>
      </c>
      <c r="E102" s="145"/>
      <c r="F102" s="145"/>
      <c r="G102" s="145"/>
      <c r="H102" s="145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42"/>
      <c r="AD102" s="42"/>
      <c r="AE102" s="42"/>
      <c r="AF102" s="42"/>
      <c r="AG102" s="146">
        <f>ROUND(AG94 * AS102, 2)</f>
        <v>0</v>
      </c>
      <c r="AH102" s="137"/>
      <c r="AI102" s="137"/>
      <c r="AJ102" s="137"/>
      <c r="AK102" s="137"/>
      <c r="AL102" s="137"/>
      <c r="AM102" s="137"/>
      <c r="AN102" s="137">
        <f>ROUND(AG102 + AV102, 2)</f>
        <v>0</v>
      </c>
      <c r="AO102" s="137"/>
      <c r="AP102" s="137"/>
      <c r="AQ102" s="42"/>
      <c r="AR102" s="43"/>
      <c r="AS102" s="152">
        <v>0</v>
      </c>
      <c r="AT102" s="153" t="s">
        <v>97</v>
      </c>
      <c r="AU102" s="153" t="s">
        <v>43</v>
      </c>
      <c r="AV102" s="142">
        <f>ROUND(IF(AU102="základní",AG102*L32,IF(AU102="snížená",AG102*L33,0)), 2)</f>
        <v>0</v>
      </c>
      <c r="AW102" s="40"/>
      <c r="AX102" s="40"/>
      <c r="AY102" s="40"/>
      <c r="AZ102" s="40"/>
      <c r="BA102" s="40"/>
      <c r="BB102" s="40"/>
      <c r="BC102" s="40"/>
      <c r="BD102" s="40"/>
      <c r="BE102" s="40"/>
      <c r="BV102" s="17" t="s">
        <v>100</v>
      </c>
      <c r="BY102" s="150">
        <f>IF(AU102="základní",AV102,0)</f>
        <v>0</v>
      </c>
      <c r="BZ102" s="150">
        <f>IF(AU102="snížená",AV102,0)</f>
        <v>0</v>
      </c>
      <c r="CA102" s="150">
        <v>0</v>
      </c>
      <c r="CB102" s="150">
        <v>0</v>
      </c>
      <c r="CC102" s="150">
        <v>0</v>
      </c>
      <c r="CD102" s="150">
        <f>IF(AU102="základní",AG102,0)</f>
        <v>0</v>
      </c>
      <c r="CE102" s="150">
        <f>IF(AU102="snížená",AG102,0)</f>
        <v>0</v>
      </c>
      <c r="CF102" s="150">
        <f>IF(AU102="zákl. přenesená",AG102,0)</f>
        <v>0</v>
      </c>
      <c r="CG102" s="150">
        <f>IF(AU102="sníž. přenesená",AG102,0)</f>
        <v>0</v>
      </c>
      <c r="CH102" s="150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="2" customFormat="1" ht="10.8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3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</row>
    <row r="104" s="2" customFormat="1" ht="30" customHeight="1">
      <c r="A104" s="40"/>
      <c r="B104" s="41"/>
      <c r="C104" s="154" t="s">
        <v>101</v>
      </c>
      <c r="D104" s="155"/>
      <c r="E104" s="155"/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  <c r="P104" s="155"/>
      <c r="Q104" s="155"/>
      <c r="R104" s="155"/>
      <c r="S104" s="155"/>
      <c r="T104" s="155"/>
      <c r="U104" s="155"/>
      <c r="V104" s="155"/>
      <c r="W104" s="155"/>
      <c r="X104" s="155"/>
      <c r="Y104" s="155"/>
      <c r="Z104" s="155"/>
      <c r="AA104" s="155"/>
      <c r="AB104" s="155"/>
      <c r="AC104" s="155"/>
      <c r="AD104" s="155"/>
      <c r="AE104" s="155"/>
      <c r="AF104" s="155"/>
      <c r="AG104" s="156">
        <f>ROUND(AG94 + AG98, 2)</f>
        <v>0</v>
      </c>
      <c r="AH104" s="156"/>
      <c r="AI104" s="156"/>
      <c r="AJ104" s="156"/>
      <c r="AK104" s="156"/>
      <c r="AL104" s="156"/>
      <c r="AM104" s="156"/>
      <c r="AN104" s="156">
        <f>ROUND(AN94 + AN98, 2)</f>
        <v>0</v>
      </c>
      <c r="AO104" s="156"/>
      <c r="AP104" s="156"/>
      <c r="AQ104" s="155"/>
      <c r="AR104" s="43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</row>
    <row r="105" s="2" customFormat="1" ht="6.96" customHeight="1">
      <c r="A105" s="40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69"/>
      <c r="AM105" s="69"/>
      <c r="AN105" s="69"/>
      <c r="AO105" s="69"/>
      <c r="AP105" s="69"/>
      <c r="AQ105" s="69"/>
      <c r="AR105" s="43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</row>
  </sheetData>
  <sheetProtection sheet="1" formatColumns="0" formatRows="0" objects="1" scenarios="1" spinCount="100000" saltValue="5lGnmiIhC3CHxqt2x253exaScL8HDjJ+EdlssZaa+SoUP+C/PWUrsN4Usj+wxBTpjrrZZTehcEzObo9cwPJIqQ==" hashValue="hExNMiYos3kwXvEJjta9J7YjWnow3654gUmxHQmT3QFWCVx4hGeGTVkXj0g/WfRNhjTspGuJ/G+r2kXVnQsXWw==" algorithmName="SHA-512" password="CC35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AG95:AM95"/>
    <mergeCell ref="AN95:AP95"/>
    <mergeCell ref="J95:AF95"/>
    <mergeCell ref="E96:I96"/>
    <mergeCell ref="K96:AF96"/>
    <mergeCell ref="AG96:AM96"/>
    <mergeCell ref="AN96:AP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W34:AE34"/>
    <mergeCell ref="L34:P34"/>
    <mergeCell ref="AK34:AO34"/>
    <mergeCell ref="AK35:AO35"/>
    <mergeCell ref="W35:AE35"/>
    <mergeCell ref="L35:P35"/>
    <mergeCell ref="L36:P36"/>
    <mergeCell ref="AK36:AO36"/>
    <mergeCell ref="W36:AE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1 - Oprav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5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5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58"/>
      <c r="C3" s="159"/>
      <c r="D3" s="159"/>
      <c r="E3" s="159"/>
      <c r="F3" s="159"/>
      <c r="G3" s="159"/>
      <c r="H3" s="159"/>
      <c r="I3" s="160"/>
      <c r="J3" s="159"/>
      <c r="K3" s="159"/>
      <c r="L3" s="20"/>
      <c r="AT3" s="17" t="s">
        <v>85</v>
      </c>
    </row>
    <row r="4" s="1" customFormat="1" ht="24.96" customHeight="1">
      <c r="B4" s="20"/>
      <c r="D4" s="161" t="s">
        <v>102</v>
      </c>
      <c r="I4" s="157"/>
      <c r="L4" s="20"/>
      <c r="M4" s="162" t="s">
        <v>10</v>
      </c>
      <c r="AT4" s="17" t="s">
        <v>4</v>
      </c>
    </row>
    <row r="5" s="1" customFormat="1" ht="6.96" customHeight="1">
      <c r="B5" s="20"/>
      <c r="I5" s="157"/>
      <c r="L5" s="20"/>
    </row>
    <row r="6" s="1" customFormat="1" ht="12" customHeight="1">
      <c r="B6" s="20"/>
      <c r="D6" s="163" t="s">
        <v>16</v>
      </c>
      <c r="I6" s="157"/>
      <c r="L6" s="20"/>
    </row>
    <row r="7" s="1" customFormat="1" ht="16.5" customHeight="1">
      <c r="B7" s="20"/>
      <c r="E7" s="164" t="str">
        <f>'Rekapitulace stavby'!K6</f>
        <v>ÚMČ Praha 6</v>
      </c>
      <c r="F7" s="163"/>
      <c r="G7" s="163"/>
      <c r="H7" s="163"/>
      <c r="I7" s="157"/>
      <c r="L7" s="20"/>
    </row>
    <row r="8" s="1" customFormat="1" ht="12" customHeight="1">
      <c r="B8" s="20"/>
      <c r="D8" s="163" t="s">
        <v>103</v>
      </c>
      <c r="I8" s="157"/>
      <c r="L8" s="20"/>
    </row>
    <row r="9" s="2" customFormat="1" ht="16.5" customHeight="1">
      <c r="A9" s="40"/>
      <c r="B9" s="43"/>
      <c r="C9" s="40"/>
      <c r="D9" s="40"/>
      <c r="E9" s="164" t="s">
        <v>104</v>
      </c>
      <c r="F9" s="40"/>
      <c r="G9" s="40"/>
      <c r="H9" s="40"/>
      <c r="I9" s="165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3"/>
      <c r="C10" s="40"/>
      <c r="D10" s="163" t="s">
        <v>105</v>
      </c>
      <c r="E10" s="40"/>
      <c r="F10" s="40"/>
      <c r="G10" s="40"/>
      <c r="H10" s="40"/>
      <c r="I10" s="165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3"/>
      <c r="C11" s="40"/>
      <c r="D11" s="40"/>
      <c r="E11" s="166" t="s">
        <v>106</v>
      </c>
      <c r="F11" s="40"/>
      <c r="G11" s="40"/>
      <c r="H11" s="40"/>
      <c r="I11" s="165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3"/>
      <c r="C12" s="40"/>
      <c r="D12" s="40"/>
      <c r="E12" s="40"/>
      <c r="F12" s="40"/>
      <c r="G12" s="40"/>
      <c r="H12" s="40"/>
      <c r="I12" s="165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3"/>
      <c r="C13" s="40"/>
      <c r="D13" s="163" t="s">
        <v>18</v>
      </c>
      <c r="E13" s="40"/>
      <c r="F13" s="143" t="s">
        <v>1</v>
      </c>
      <c r="G13" s="40"/>
      <c r="H13" s="40"/>
      <c r="I13" s="167" t="s">
        <v>19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63" t="s">
        <v>20</v>
      </c>
      <c r="E14" s="40"/>
      <c r="F14" s="143" t="s">
        <v>21</v>
      </c>
      <c r="G14" s="40"/>
      <c r="H14" s="40"/>
      <c r="I14" s="167" t="s">
        <v>22</v>
      </c>
      <c r="J14" s="168" t="str">
        <f>'Rekapitulace stavby'!AN8</f>
        <v>31. 12. 2019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3"/>
      <c r="C15" s="40"/>
      <c r="D15" s="40"/>
      <c r="E15" s="40"/>
      <c r="F15" s="40"/>
      <c r="G15" s="40"/>
      <c r="H15" s="40"/>
      <c r="I15" s="165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3"/>
      <c r="C16" s="40"/>
      <c r="D16" s="163" t="s">
        <v>24</v>
      </c>
      <c r="E16" s="40"/>
      <c r="F16" s="40"/>
      <c r="G16" s="40"/>
      <c r="H16" s="40"/>
      <c r="I16" s="167" t="s">
        <v>25</v>
      </c>
      <c r="J16" s="143" t="s">
        <v>26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3"/>
      <c r="C17" s="40"/>
      <c r="D17" s="40"/>
      <c r="E17" s="143" t="s">
        <v>27</v>
      </c>
      <c r="F17" s="40"/>
      <c r="G17" s="40"/>
      <c r="H17" s="40"/>
      <c r="I17" s="167" t="s">
        <v>28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3"/>
      <c r="C18" s="40"/>
      <c r="D18" s="40"/>
      <c r="E18" s="40"/>
      <c r="F18" s="40"/>
      <c r="G18" s="40"/>
      <c r="H18" s="40"/>
      <c r="I18" s="165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3"/>
      <c r="C19" s="40"/>
      <c r="D19" s="163" t="s">
        <v>29</v>
      </c>
      <c r="E19" s="40"/>
      <c r="F19" s="40"/>
      <c r="G19" s="40"/>
      <c r="H19" s="40"/>
      <c r="I19" s="167" t="s">
        <v>25</v>
      </c>
      <c r="J19" s="33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3"/>
      <c r="C20" s="40"/>
      <c r="D20" s="40"/>
      <c r="E20" s="33" t="str">
        <f>'Rekapitulace stavby'!E14</f>
        <v>Vyplň údaj</v>
      </c>
      <c r="F20" s="143"/>
      <c r="G20" s="143"/>
      <c r="H20" s="143"/>
      <c r="I20" s="167" t="s">
        <v>28</v>
      </c>
      <c r="J20" s="33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3"/>
      <c r="C21" s="40"/>
      <c r="D21" s="40"/>
      <c r="E21" s="40"/>
      <c r="F21" s="40"/>
      <c r="G21" s="40"/>
      <c r="H21" s="40"/>
      <c r="I21" s="165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3"/>
      <c r="C22" s="40"/>
      <c r="D22" s="163" t="s">
        <v>31</v>
      </c>
      <c r="E22" s="40"/>
      <c r="F22" s="40"/>
      <c r="G22" s="40"/>
      <c r="H22" s="40"/>
      <c r="I22" s="167" t="s">
        <v>25</v>
      </c>
      <c r="J22" s="143" t="str">
        <f>IF('Rekapitulace stavby'!AN16="","",'Rekapitulace stavby'!AN16)</f>
        <v/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3"/>
      <c r="C23" s="40"/>
      <c r="D23" s="40"/>
      <c r="E23" s="143" t="str">
        <f>IF('Rekapitulace stavby'!E17="","",'Rekapitulace stavby'!E17)</f>
        <v xml:space="preserve"> </v>
      </c>
      <c r="F23" s="40"/>
      <c r="G23" s="40"/>
      <c r="H23" s="40"/>
      <c r="I23" s="167" t="s">
        <v>28</v>
      </c>
      <c r="J23" s="143" t="str">
        <f>IF('Rekapitulace stavby'!AN17="","",'Rekapitulace stavby'!AN17)</f>
        <v/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3"/>
      <c r="C24" s="40"/>
      <c r="D24" s="40"/>
      <c r="E24" s="40"/>
      <c r="F24" s="40"/>
      <c r="G24" s="40"/>
      <c r="H24" s="40"/>
      <c r="I24" s="165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3"/>
      <c r="C25" s="40"/>
      <c r="D25" s="163" t="s">
        <v>33</v>
      </c>
      <c r="E25" s="40"/>
      <c r="F25" s="40"/>
      <c r="G25" s="40"/>
      <c r="H25" s="40"/>
      <c r="I25" s="167" t="s">
        <v>25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3"/>
      <c r="C26" s="40"/>
      <c r="D26" s="40"/>
      <c r="E26" s="143" t="s">
        <v>34</v>
      </c>
      <c r="F26" s="40"/>
      <c r="G26" s="40"/>
      <c r="H26" s="40"/>
      <c r="I26" s="167" t="s">
        <v>28</v>
      </c>
      <c r="J26" s="143" t="s">
        <v>1</v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3"/>
      <c r="C27" s="40"/>
      <c r="D27" s="40"/>
      <c r="E27" s="40"/>
      <c r="F27" s="40"/>
      <c r="G27" s="40"/>
      <c r="H27" s="40"/>
      <c r="I27" s="165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3"/>
      <c r="C28" s="40"/>
      <c r="D28" s="163" t="s">
        <v>35</v>
      </c>
      <c r="E28" s="40"/>
      <c r="F28" s="40"/>
      <c r="G28" s="40"/>
      <c r="H28" s="40"/>
      <c r="I28" s="165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69"/>
      <c r="B29" s="170"/>
      <c r="C29" s="169"/>
      <c r="D29" s="169"/>
      <c r="E29" s="171" t="s">
        <v>1</v>
      </c>
      <c r="F29" s="171"/>
      <c r="G29" s="171"/>
      <c r="H29" s="171"/>
      <c r="I29" s="172"/>
      <c r="J29" s="169"/>
      <c r="K29" s="169"/>
      <c r="L29" s="173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</row>
    <row r="30" s="2" customFormat="1" ht="6.96" customHeight="1">
      <c r="A30" s="40"/>
      <c r="B30" s="43"/>
      <c r="C30" s="40"/>
      <c r="D30" s="40"/>
      <c r="E30" s="40"/>
      <c r="F30" s="40"/>
      <c r="G30" s="40"/>
      <c r="H30" s="40"/>
      <c r="I30" s="165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3"/>
      <c r="C31" s="40"/>
      <c r="D31" s="174"/>
      <c r="E31" s="174"/>
      <c r="F31" s="174"/>
      <c r="G31" s="174"/>
      <c r="H31" s="174"/>
      <c r="I31" s="175"/>
      <c r="J31" s="174"/>
      <c r="K31" s="174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3"/>
      <c r="C32" s="40"/>
      <c r="D32" s="143" t="s">
        <v>107</v>
      </c>
      <c r="E32" s="40"/>
      <c r="F32" s="40"/>
      <c r="G32" s="40"/>
      <c r="H32" s="40"/>
      <c r="I32" s="165"/>
      <c r="J32" s="176">
        <f>J98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77" t="s">
        <v>96</v>
      </c>
      <c r="E33" s="40"/>
      <c r="F33" s="40"/>
      <c r="G33" s="40"/>
      <c r="H33" s="40"/>
      <c r="I33" s="165"/>
      <c r="J33" s="176">
        <f>J126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3"/>
      <c r="C34" s="40"/>
      <c r="D34" s="178" t="s">
        <v>38</v>
      </c>
      <c r="E34" s="40"/>
      <c r="F34" s="40"/>
      <c r="G34" s="40"/>
      <c r="H34" s="40"/>
      <c r="I34" s="165"/>
      <c r="J34" s="179">
        <f>ROUND(J32 + J33,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3"/>
      <c r="C35" s="40"/>
      <c r="D35" s="174"/>
      <c r="E35" s="174"/>
      <c r="F35" s="174"/>
      <c r="G35" s="174"/>
      <c r="H35" s="174"/>
      <c r="I35" s="175"/>
      <c r="J35" s="174"/>
      <c r="K35" s="174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40"/>
      <c r="F36" s="180" t="s">
        <v>40</v>
      </c>
      <c r="G36" s="40"/>
      <c r="H36" s="40"/>
      <c r="I36" s="181" t="s">
        <v>39</v>
      </c>
      <c r="J36" s="180" t="s">
        <v>41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3"/>
      <c r="C37" s="40"/>
      <c r="D37" s="182" t="s">
        <v>42</v>
      </c>
      <c r="E37" s="163" t="s">
        <v>43</v>
      </c>
      <c r="F37" s="183">
        <f>ROUND((SUM(BE126:BE133) + SUM(BE155:BE848)),  2)</f>
        <v>0</v>
      </c>
      <c r="G37" s="40"/>
      <c r="H37" s="40"/>
      <c r="I37" s="184">
        <v>0.20999999999999999</v>
      </c>
      <c r="J37" s="183">
        <f>ROUND(((SUM(BE126:BE133) + SUM(BE155:BE848))*I37),  2)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163" t="s">
        <v>44</v>
      </c>
      <c r="F38" s="183">
        <f>ROUND((SUM(BF126:BF133) + SUM(BF155:BF848)),  2)</f>
        <v>0</v>
      </c>
      <c r="G38" s="40"/>
      <c r="H38" s="40"/>
      <c r="I38" s="184">
        <v>0.14999999999999999</v>
      </c>
      <c r="J38" s="183">
        <f>ROUND(((SUM(BF126:BF133) + SUM(BF155:BF848))*I38),  2)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63" t="s">
        <v>45</v>
      </c>
      <c r="F39" s="183">
        <f>ROUND((SUM(BG126:BG133) + SUM(BG155:BG848)),  2)</f>
        <v>0</v>
      </c>
      <c r="G39" s="40"/>
      <c r="H39" s="40"/>
      <c r="I39" s="184">
        <v>0.20999999999999999</v>
      </c>
      <c r="J39" s="183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3"/>
      <c r="C40" s="40"/>
      <c r="D40" s="40"/>
      <c r="E40" s="163" t="s">
        <v>46</v>
      </c>
      <c r="F40" s="183">
        <f>ROUND((SUM(BH126:BH133) + SUM(BH155:BH848)),  2)</f>
        <v>0</v>
      </c>
      <c r="G40" s="40"/>
      <c r="H40" s="40"/>
      <c r="I40" s="184">
        <v>0.14999999999999999</v>
      </c>
      <c r="J40" s="183">
        <f>0</f>
        <v>0</v>
      </c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63" t="s">
        <v>47</v>
      </c>
      <c r="F41" s="183">
        <f>ROUND((SUM(BI126:BI133) + SUM(BI155:BI848)),  2)</f>
        <v>0</v>
      </c>
      <c r="G41" s="40"/>
      <c r="H41" s="40"/>
      <c r="I41" s="184">
        <v>0</v>
      </c>
      <c r="J41" s="183">
        <f>0</f>
        <v>0</v>
      </c>
      <c r="K41" s="40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3"/>
      <c r="C42" s="40"/>
      <c r="D42" s="40"/>
      <c r="E42" s="40"/>
      <c r="F42" s="40"/>
      <c r="G42" s="40"/>
      <c r="H42" s="40"/>
      <c r="I42" s="165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3"/>
      <c r="C43" s="185"/>
      <c r="D43" s="186" t="s">
        <v>48</v>
      </c>
      <c r="E43" s="187"/>
      <c r="F43" s="187"/>
      <c r="G43" s="188" t="s">
        <v>49</v>
      </c>
      <c r="H43" s="189" t="s">
        <v>50</v>
      </c>
      <c r="I43" s="190"/>
      <c r="J43" s="191">
        <f>SUM(J34:J41)</f>
        <v>0</v>
      </c>
      <c r="K43" s="192"/>
      <c r="L43" s="65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3"/>
      <c r="C44" s="40"/>
      <c r="D44" s="40"/>
      <c r="E44" s="40"/>
      <c r="F44" s="40"/>
      <c r="G44" s="40"/>
      <c r="H44" s="40"/>
      <c r="I44" s="165"/>
      <c r="J44" s="40"/>
      <c r="K44" s="40"/>
      <c r="L44" s="65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0"/>
      <c r="I45" s="157"/>
      <c r="L45" s="20"/>
    </row>
    <row r="46" s="1" customFormat="1" ht="14.4" customHeight="1">
      <c r="B46" s="20"/>
      <c r="I46" s="157"/>
      <c r="L46" s="20"/>
    </row>
    <row r="47" s="1" customFormat="1" ht="14.4" customHeight="1">
      <c r="B47" s="20"/>
      <c r="I47" s="157"/>
      <c r="L47" s="20"/>
    </row>
    <row r="48" s="1" customFormat="1" ht="14.4" customHeight="1">
      <c r="B48" s="20"/>
      <c r="I48" s="157"/>
      <c r="L48" s="20"/>
    </row>
    <row r="49" s="1" customFormat="1" ht="14.4" customHeight="1">
      <c r="B49" s="20"/>
      <c r="I49" s="157"/>
      <c r="L49" s="20"/>
    </row>
    <row r="50" s="2" customFormat="1" ht="14.4" customHeight="1">
      <c r="B50" s="65"/>
      <c r="D50" s="193" t="s">
        <v>51</v>
      </c>
      <c r="E50" s="194"/>
      <c r="F50" s="194"/>
      <c r="G50" s="193" t="s">
        <v>52</v>
      </c>
      <c r="H50" s="194"/>
      <c r="I50" s="195"/>
      <c r="J50" s="194"/>
      <c r="K50" s="194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96" t="s">
        <v>53</v>
      </c>
      <c r="E61" s="197"/>
      <c r="F61" s="198" t="s">
        <v>54</v>
      </c>
      <c r="G61" s="196" t="s">
        <v>53</v>
      </c>
      <c r="H61" s="197"/>
      <c r="I61" s="199"/>
      <c r="J61" s="200" t="s">
        <v>54</v>
      </c>
      <c r="K61" s="197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93" t="s">
        <v>55</v>
      </c>
      <c r="E65" s="201"/>
      <c r="F65" s="201"/>
      <c r="G65" s="193" t="s">
        <v>56</v>
      </c>
      <c r="H65" s="201"/>
      <c r="I65" s="202"/>
      <c r="J65" s="201"/>
      <c r="K65" s="20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96" t="s">
        <v>53</v>
      </c>
      <c r="E76" s="197"/>
      <c r="F76" s="198" t="s">
        <v>54</v>
      </c>
      <c r="G76" s="196" t="s">
        <v>53</v>
      </c>
      <c r="H76" s="197"/>
      <c r="I76" s="199"/>
      <c r="J76" s="200" t="s">
        <v>54</v>
      </c>
      <c r="K76" s="197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203"/>
      <c r="C77" s="204"/>
      <c r="D77" s="204"/>
      <c r="E77" s="204"/>
      <c r="F77" s="204"/>
      <c r="G77" s="204"/>
      <c r="H77" s="204"/>
      <c r="I77" s="205"/>
      <c r="J77" s="204"/>
      <c r="K77" s="204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206"/>
      <c r="C81" s="207"/>
      <c r="D81" s="207"/>
      <c r="E81" s="207"/>
      <c r="F81" s="207"/>
      <c r="G81" s="207"/>
      <c r="H81" s="207"/>
      <c r="I81" s="208"/>
      <c r="J81" s="207"/>
      <c r="K81" s="207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108</v>
      </c>
      <c r="D82" s="42"/>
      <c r="E82" s="42"/>
      <c r="F82" s="42"/>
      <c r="G82" s="42"/>
      <c r="H82" s="42"/>
      <c r="I82" s="165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65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165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209" t="str">
        <f>E7</f>
        <v>ÚMČ Praha 6</v>
      </c>
      <c r="F85" s="32"/>
      <c r="G85" s="32"/>
      <c r="H85" s="32"/>
      <c r="I85" s="165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103</v>
      </c>
      <c r="D86" s="22"/>
      <c r="E86" s="22"/>
      <c r="F86" s="22"/>
      <c r="G86" s="22"/>
      <c r="H86" s="22"/>
      <c r="I86" s="157"/>
      <c r="J86" s="22"/>
      <c r="K86" s="22"/>
      <c r="L86" s="20"/>
    </row>
    <row r="87" s="2" customFormat="1" ht="16.5" customHeight="1">
      <c r="A87" s="40"/>
      <c r="B87" s="41"/>
      <c r="C87" s="42"/>
      <c r="D87" s="42"/>
      <c r="E87" s="209" t="s">
        <v>104</v>
      </c>
      <c r="F87" s="42"/>
      <c r="G87" s="42"/>
      <c r="H87" s="42"/>
      <c r="I87" s="165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105</v>
      </c>
      <c r="D88" s="42"/>
      <c r="E88" s="42"/>
      <c r="F88" s="42"/>
      <c r="G88" s="42"/>
      <c r="H88" s="42"/>
      <c r="I88" s="165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01 - Oprava</v>
      </c>
      <c r="F89" s="42"/>
      <c r="G89" s="42"/>
      <c r="H89" s="42"/>
      <c r="I89" s="165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165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20</v>
      </c>
      <c r="D91" s="42"/>
      <c r="E91" s="42"/>
      <c r="F91" s="27" t="str">
        <f>F14</f>
        <v xml:space="preserve"> </v>
      </c>
      <c r="G91" s="42"/>
      <c r="H91" s="42"/>
      <c r="I91" s="167" t="s">
        <v>22</v>
      </c>
      <c r="J91" s="81" t="str">
        <f>IF(J14="","",J14)</f>
        <v>31. 12. 2019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165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2" t="s">
        <v>24</v>
      </c>
      <c r="D93" s="42"/>
      <c r="E93" s="42"/>
      <c r="F93" s="27" t="str">
        <f>E17</f>
        <v>Městská část Praha 6</v>
      </c>
      <c r="G93" s="42"/>
      <c r="H93" s="42"/>
      <c r="I93" s="167" t="s">
        <v>31</v>
      </c>
      <c r="J93" s="36" t="str">
        <f>E23</f>
        <v xml:space="preserve"> 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5.65" customHeight="1">
      <c r="A94" s="40"/>
      <c r="B94" s="41"/>
      <c r="C94" s="32" t="s">
        <v>29</v>
      </c>
      <c r="D94" s="42"/>
      <c r="E94" s="42"/>
      <c r="F94" s="27" t="str">
        <f>IF(E20="","",E20)</f>
        <v>Vyplň údaj</v>
      </c>
      <c r="G94" s="42"/>
      <c r="H94" s="42"/>
      <c r="I94" s="167" t="s">
        <v>33</v>
      </c>
      <c r="J94" s="36" t="str">
        <f>E26</f>
        <v>Ing.Ladislav Konečný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165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210" t="s">
        <v>109</v>
      </c>
      <c r="D96" s="155"/>
      <c r="E96" s="155"/>
      <c r="F96" s="155"/>
      <c r="G96" s="155"/>
      <c r="H96" s="155"/>
      <c r="I96" s="211"/>
      <c r="J96" s="212" t="s">
        <v>110</v>
      </c>
      <c r="K96" s="155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165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13" t="s">
        <v>111</v>
      </c>
      <c r="D98" s="42"/>
      <c r="E98" s="42"/>
      <c r="F98" s="42"/>
      <c r="G98" s="42"/>
      <c r="H98" s="42"/>
      <c r="I98" s="165"/>
      <c r="J98" s="112">
        <f>J155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7" t="s">
        <v>112</v>
      </c>
    </row>
    <row r="99" s="9" customFormat="1" ht="24.96" customHeight="1">
      <c r="A99" s="9"/>
      <c r="B99" s="214"/>
      <c r="C99" s="215"/>
      <c r="D99" s="216" t="s">
        <v>113</v>
      </c>
      <c r="E99" s="217"/>
      <c r="F99" s="217"/>
      <c r="G99" s="217"/>
      <c r="H99" s="217"/>
      <c r="I99" s="218"/>
      <c r="J99" s="219">
        <f>J156</f>
        <v>0</v>
      </c>
      <c r="K99" s="215"/>
      <c r="L99" s="22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1"/>
      <c r="C100" s="135"/>
      <c r="D100" s="222" t="s">
        <v>114</v>
      </c>
      <c r="E100" s="223"/>
      <c r="F100" s="223"/>
      <c r="G100" s="223"/>
      <c r="H100" s="223"/>
      <c r="I100" s="224"/>
      <c r="J100" s="225">
        <f>J157</f>
        <v>0</v>
      </c>
      <c r="K100" s="135"/>
      <c r="L100" s="22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1"/>
      <c r="C101" s="135"/>
      <c r="D101" s="222" t="s">
        <v>115</v>
      </c>
      <c r="E101" s="223"/>
      <c r="F101" s="223"/>
      <c r="G101" s="223"/>
      <c r="H101" s="223"/>
      <c r="I101" s="224"/>
      <c r="J101" s="225">
        <f>J179</f>
        <v>0</v>
      </c>
      <c r="K101" s="135"/>
      <c r="L101" s="22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21"/>
      <c r="C102" s="135"/>
      <c r="D102" s="222" t="s">
        <v>116</v>
      </c>
      <c r="E102" s="223"/>
      <c r="F102" s="223"/>
      <c r="G102" s="223"/>
      <c r="H102" s="223"/>
      <c r="I102" s="224"/>
      <c r="J102" s="225">
        <f>J205</f>
        <v>0</v>
      </c>
      <c r="K102" s="135"/>
      <c r="L102" s="22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21"/>
      <c r="C103" s="135"/>
      <c r="D103" s="222" t="s">
        <v>117</v>
      </c>
      <c r="E103" s="223"/>
      <c r="F103" s="223"/>
      <c r="G103" s="223"/>
      <c r="H103" s="223"/>
      <c r="I103" s="224"/>
      <c r="J103" s="225">
        <f>J211</f>
        <v>0</v>
      </c>
      <c r="K103" s="135"/>
      <c r="L103" s="22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214"/>
      <c r="C104" s="215"/>
      <c r="D104" s="216" t="s">
        <v>118</v>
      </c>
      <c r="E104" s="217"/>
      <c r="F104" s="217"/>
      <c r="G104" s="217"/>
      <c r="H104" s="217"/>
      <c r="I104" s="218"/>
      <c r="J104" s="219">
        <f>J213</f>
        <v>0</v>
      </c>
      <c r="K104" s="215"/>
      <c r="L104" s="22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21"/>
      <c r="C105" s="135"/>
      <c r="D105" s="222" t="s">
        <v>119</v>
      </c>
      <c r="E105" s="223"/>
      <c r="F105" s="223"/>
      <c r="G105" s="223"/>
      <c r="H105" s="223"/>
      <c r="I105" s="224"/>
      <c r="J105" s="225">
        <f>J214</f>
        <v>0</v>
      </c>
      <c r="K105" s="135"/>
      <c r="L105" s="22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21"/>
      <c r="C106" s="135"/>
      <c r="D106" s="222" t="s">
        <v>120</v>
      </c>
      <c r="E106" s="223"/>
      <c r="F106" s="223"/>
      <c r="G106" s="223"/>
      <c r="H106" s="223"/>
      <c r="I106" s="224"/>
      <c r="J106" s="225">
        <f>J229</f>
        <v>0</v>
      </c>
      <c r="K106" s="135"/>
      <c r="L106" s="22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1"/>
      <c r="C107" s="135"/>
      <c r="D107" s="222" t="s">
        <v>121</v>
      </c>
      <c r="E107" s="223"/>
      <c r="F107" s="223"/>
      <c r="G107" s="223"/>
      <c r="H107" s="223"/>
      <c r="I107" s="224"/>
      <c r="J107" s="225">
        <f>J245</f>
        <v>0</v>
      </c>
      <c r="K107" s="135"/>
      <c r="L107" s="22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1"/>
      <c r="C108" s="135"/>
      <c r="D108" s="222" t="s">
        <v>122</v>
      </c>
      <c r="E108" s="223"/>
      <c r="F108" s="223"/>
      <c r="G108" s="223"/>
      <c r="H108" s="223"/>
      <c r="I108" s="224"/>
      <c r="J108" s="225">
        <f>J269</f>
        <v>0</v>
      </c>
      <c r="K108" s="135"/>
      <c r="L108" s="22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21"/>
      <c r="C109" s="135"/>
      <c r="D109" s="222" t="s">
        <v>123</v>
      </c>
      <c r="E109" s="223"/>
      <c r="F109" s="223"/>
      <c r="G109" s="223"/>
      <c r="H109" s="223"/>
      <c r="I109" s="224"/>
      <c r="J109" s="225">
        <f>J323</f>
        <v>0</v>
      </c>
      <c r="K109" s="135"/>
      <c r="L109" s="22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21"/>
      <c r="C110" s="135"/>
      <c r="D110" s="222" t="s">
        <v>124</v>
      </c>
      <c r="E110" s="223"/>
      <c r="F110" s="223"/>
      <c r="G110" s="223"/>
      <c r="H110" s="223"/>
      <c r="I110" s="224"/>
      <c r="J110" s="225">
        <f>J340</f>
        <v>0</v>
      </c>
      <c r="K110" s="135"/>
      <c r="L110" s="22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21"/>
      <c r="C111" s="135"/>
      <c r="D111" s="222" t="s">
        <v>125</v>
      </c>
      <c r="E111" s="223"/>
      <c r="F111" s="223"/>
      <c r="G111" s="223"/>
      <c r="H111" s="223"/>
      <c r="I111" s="224"/>
      <c r="J111" s="225">
        <f>J351</f>
        <v>0</v>
      </c>
      <c r="K111" s="135"/>
      <c r="L111" s="22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21"/>
      <c r="C112" s="135"/>
      <c r="D112" s="222" t="s">
        <v>126</v>
      </c>
      <c r="E112" s="223"/>
      <c r="F112" s="223"/>
      <c r="G112" s="223"/>
      <c r="H112" s="223"/>
      <c r="I112" s="224"/>
      <c r="J112" s="225">
        <f>J409</f>
        <v>0</v>
      </c>
      <c r="K112" s="135"/>
      <c r="L112" s="22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21"/>
      <c r="C113" s="135"/>
      <c r="D113" s="222" t="s">
        <v>127</v>
      </c>
      <c r="E113" s="223"/>
      <c r="F113" s="223"/>
      <c r="G113" s="223"/>
      <c r="H113" s="223"/>
      <c r="I113" s="224"/>
      <c r="J113" s="225">
        <f>J413</f>
        <v>0</v>
      </c>
      <c r="K113" s="135"/>
      <c r="L113" s="22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21"/>
      <c r="C114" s="135"/>
      <c r="D114" s="222" t="s">
        <v>128</v>
      </c>
      <c r="E114" s="223"/>
      <c r="F114" s="223"/>
      <c r="G114" s="223"/>
      <c r="H114" s="223"/>
      <c r="I114" s="224"/>
      <c r="J114" s="225">
        <f>J419</f>
        <v>0</v>
      </c>
      <c r="K114" s="135"/>
      <c r="L114" s="22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21"/>
      <c r="C115" s="135"/>
      <c r="D115" s="222" t="s">
        <v>129</v>
      </c>
      <c r="E115" s="223"/>
      <c r="F115" s="223"/>
      <c r="G115" s="223"/>
      <c r="H115" s="223"/>
      <c r="I115" s="224"/>
      <c r="J115" s="225">
        <f>J457</f>
        <v>0</v>
      </c>
      <c r="K115" s="135"/>
      <c r="L115" s="22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21"/>
      <c r="C116" s="135"/>
      <c r="D116" s="222" t="s">
        <v>130</v>
      </c>
      <c r="E116" s="223"/>
      <c r="F116" s="223"/>
      <c r="G116" s="223"/>
      <c r="H116" s="223"/>
      <c r="I116" s="224"/>
      <c r="J116" s="225">
        <f>J473</f>
        <v>0</v>
      </c>
      <c r="K116" s="135"/>
      <c r="L116" s="22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21"/>
      <c r="C117" s="135"/>
      <c r="D117" s="222" t="s">
        <v>131</v>
      </c>
      <c r="E117" s="223"/>
      <c r="F117" s="223"/>
      <c r="G117" s="223"/>
      <c r="H117" s="223"/>
      <c r="I117" s="224"/>
      <c r="J117" s="225">
        <f>J491</f>
        <v>0</v>
      </c>
      <c r="K117" s="135"/>
      <c r="L117" s="22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21"/>
      <c r="C118" s="135"/>
      <c r="D118" s="222" t="s">
        <v>132</v>
      </c>
      <c r="E118" s="223"/>
      <c r="F118" s="223"/>
      <c r="G118" s="223"/>
      <c r="H118" s="223"/>
      <c r="I118" s="224"/>
      <c r="J118" s="225">
        <f>J522</f>
        <v>0</v>
      </c>
      <c r="K118" s="135"/>
      <c r="L118" s="22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21"/>
      <c r="C119" s="135"/>
      <c r="D119" s="222" t="s">
        <v>133</v>
      </c>
      <c r="E119" s="223"/>
      <c r="F119" s="223"/>
      <c r="G119" s="223"/>
      <c r="H119" s="223"/>
      <c r="I119" s="224"/>
      <c r="J119" s="225">
        <f>J766</f>
        <v>0</v>
      </c>
      <c r="K119" s="135"/>
      <c r="L119" s="22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21"/>
      <c r="C120" s="135"/>
      <c r="D120" s="222" t="s">
        <v>134</v>
      </c>
      <c r="E120" s="223"/>
      <c r="F120" s="223"/>
      <c r="G120" s="223"/>
      <c r="H120" s="223"/>
      <c r="I120" s="224"/>
      <c r="J120" s="225">
        <f>J820</f>
        <v>0</v>
      </c>
      <c r="K120" s="135"/>
      <c r="L120" s="22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214"/>
      <c r="C121" s="215"/>
      <c r="D121" s="216" t="s">
        <v>135</v>
      </c>
      <c r="E121" s="217"/>
      <c r="F121" s="217"/>
      <c r="G121" s="217"/>
      <c r="H121" s="217"/>
      <c r="I121" s="218"/>
      <c r="J121" s="219">
        <f>J842</f>
        <v>0</v>
      </c>
      <c r="K121" s="215"/>
      <c r="L121" s="220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9" customFormat="1" ht="24.96" customHeight="1">
      <c r="A122" s="9"/>
      <c r="B122" s="214"/>
      <c r="C122" s="215"/>
      <c r="D122" s="216" t="s">
        <v>136</v>
      </c>
      <c r="E122" s="217"/>
      <c r="F122" s="217"/>
      <c r="G122" s="217"/>
      <c r="H122" s="217"/>
      <c r="I122" s="218"/>
      <c r="J122" s="219">
        <f>J846</f>
        <v>0</v>
      </c>
      <c r="K122" s="215"/>
      <c r="L122" s="220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10" customFormat="1" ht="19.92" customHeight="1">
      <c r="A123" s="10"/>
      <c r="B123" s="221"/>
      <c r="C123" s="135"/>
      <c r="D123" s="222" t="s">
        <v>137</v>
      </c>
      <c r="E123" s="223"/>
      <c r="F123" s="223"/>
      <c r="G123" s="223"/>
      <c r="H123" s="223"/>
      <c r="I123" s="224"/>
      <c r="J123" s="225">
        <f>J847</f>
        <v>0</v>
      </c>
      <c r="K123" s="135"/>
      <c r="L123" s="22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2" customFormat="1" ht="21.84" customHeight="1">
      <c r="A124" s="40"/>
      <c r="B124" s="41"/>
      <c r="C124" s="42"/>
      <c r="D124" s="42"/>
      <c r="E124" s="42"/>
      <c r="F124" s="42"/>
      <c r="G124" s="42"/>
      <c r="H124" s="42"/>
      <c r="I124" s="165"/>
      <c r="J124" s="42"/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6.96" customHeight="1">
      <c r="A125" s="40"/>
      <c r="B125" s="41"/>
      <c r="C125" s="42"/>
      <c r="D125" s="42"/>
      <c r="E125" s="42"/>
      <c r="F125" s="42"/>
      <c r="G125" s="42"/>
      <c r="H125" s="42"/>
      <c r="I125" s="165"/>
      <c r="J125" s="42"/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29.28" customHeight="1">
      <c r="A126" s="40"/>
      <c r="B126" s="41"/>
      <c r="C126" s="213" t="s">
        <v>138</v>
      </c>
      <c r="D126" s="42"/>
      <c r="E126" s="42"/>
      <c r="F126" s="42"/>
      <c r="G126" s="42"/>
      <c r="H126" s="42"/>
      <c r="I126" s="165"/>
      <c r="J126" s="227">
        <f>ROUND(J127 + J128 + J129 + J130 + J131 + J132,2)</f>
        <v>0</v>
      </c>
      <c r="K126" s="42"/>
      <c r="L126" s="65"/>
      <c r="N126" s="228" t="s">
        <v>42</v>
      </c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18" customHeight="1">
      <c r="A127" s="40"/>
      <c r="B127" s="41"/>
      <c r="C127" s="42"/>
      <c r="D127" s="151" t="s">
        <v>139</v>
      </c>
      <c r="E127" s="145"/>
      <c r="F127" s="145"/>
      <c r="G127" s="42"/>
      <c r="H127" s="42"/>
      <c r="I127" s="165"/>
      <c r="J127" s="146">
        <v>0</v>
      </c>
      <c r="K127" s="42"/>
      <c r="L127" s="229"/>
      <c r="M127" s="230"/>
      <c r="N127" s="231" t="s">
        <v>44</v>
      </c>
      <c r="O127" s="230"/>
      <c r="P127" s="230"/>
      <c r="Q127" s="230"/>
      <c r="R127" s="230"/>
      <c r="S127" s="165"/>
      <c r="T127" s="165"/>
      <c r="U127" s="165"/>
      <c r="V127" s="165"/>
      <c r="W127" s="165"/>
      <c r="X127" s="165"/>
      <c r="Y127" s="165"/>
      <c r="Z127" s="165"/>
      <c r="AA127" s="165"/>
      <c r="AB127" s="165"/>
      <c r="AC127" s="165"/>
      <c r="AD127" s="165"/>
      <c r="AE127" s="165"/>
      <c r="AF127" s="230"/>
      <c r="AG127" s="230"/>
      <c r="AH127" s="230"/>
      <c r="AI127" s="230"/>
      <c r="AJ127" s="230"/>
      <c r="AK127" s="230"/>
      <c r="AL127" s="230"/>
      <c r="AM127" s="230"/>
      <c r="AN127" s="230"/>
      <c r="AO127" s="230"/>
      <c r="AP127" s="230"/>
      <c r="AQ127" s="230"/>
      <c r="AR127" s="230"/>
      <c r="AS127" s="230"/>
      <c r="AT127" s="230"/>
      <c r="AU127" s="230"/>
      <c r="AV127" s="230"/>
      <c r="AW127" s="230"/>
      <c r="AX127" s="230"/>
      <c r="AY127" s="232" t="s">
        <v>140</v>
      </c>
      <c r="AZ127" s="230"/>
      <c r="BA127" s="230"/>
      <c r="BB127" s="230"/>
      <c r="BC127" s="230"/>
      <c r="BD127" s="230"/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232" t="s">
        <v>91</v>
      </c>
      <c r="BK127" s="230"/>
      <c r="BL127" s="230"/>
      <c r="BM127" s="230"/>
    </row>
    <row r="128" s="2" customFormat="1" ht="18" customHeight="1">
      <c r="A128" s="40"/>
      <c r="B128" s="41"/>
      <c r="C128" s="42"/>
      <c r="D128" s="151" t="s">
        <v>141</v>
      </c>
      <c r="E128" s="145"/>
      <c r="F128" s="145"/>
      <c r="G128" s="42"/>
      <c r="H128" s="42"/>
      <c r="I128" s="165"/>
      <c r="J128" s="146">
        <v>0</v>
      </c>
      <c r="K128" s="42"/>
      <c r="L128" s="229"/>
      <c r="M128" s="230"/>
      <c r="N128" s="231" t="s">
        <v>44</v>
      </c>
      <c r="O128" s="230"/>
      <c r="P128" s="230"/>
      <c r="Q128" s="230"/>
      <c r="R128" s="230"/>
      <c r="S128" s="165"/>
      <c r="T128" s="165"/>
      <c r="U128" s="165"/>
      <c r="V128" s="165"/>
      <c r="W128" s="165"/>
      <c r="X128" s="165"/>
      <c r="Y128" s="165"/>
      <c r="Z128" s="165"/>
      <c r="AA128" s="165"/>
      <c r="AB128" s="165"/>
      <c r="AC128" s="165"/>
      <c r="AD128" s="165"/>
      <c r="AE128" s="165"/>
      <c r="AF128" s="230"/>
      <c r="AG128" s="230"/>
      <c r="AH128" s="230"/>
      <c r="AI128" s="230"/>
      <c r="AJ128" s="230"/>
      <c r="AK128" s="230"/>
      <c r="AL128" s="230"/>
      <c r="AM128" s="230"/>
      <c r="AN128" s="230"/>
      <c r="AO128" s="230"/>
      <c r="AP128" s="230"/>
      <c r="AQ128" s="230"/>
      <c r="AR128" s="230"/>
      <c r="AS128" s="230"/>
      <c r="AT128" s="230"/>
      <c r="AU128" s="230"/>
      <c r="AV128" s="230"/>
      <c r="AW128" s="230"/>
      <c r="AX128" s="230"/>
      <c r="AY128" s="232" t="s">
        <v>140</v>
      </c>
      <c r="AZ128" s="230"/>
      <c r="BA128" s="230"/>
      <c r="BB128" s="230"/>
      <c r="BC128" s="230"/>
      <c r="BD128" s="230"/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232" t="s">
        <v>91</v>
      </c>
      <c r="BK128" s="230"/>
      <c r="BL128" s="230"/>
      <c r="BM128" s="230"/>
    </row>
    <row r="129" s="2" customFormat="1" ht="18" customHeight="1">
      <c r="A129" s="40"/>
      <c r="B129" s="41"/>
      <c r="C129" s="42"/>
      <c r="D129" s="151" t="s">
        <v>142</v>
      </c>
      <c r="E129" s="145"/>
      <c r="F129" s="145"/>
      <c r="G129" s="42"/>
      <c r="H129" s="42"/>
      <c r="I129" s="165"/>
      <c r="J129" s="146">
        <v>0</v>
      </c>
      <c r="K129" s="42"/>
      <c r="L129" s="229"/>
      <c r="M129" s="230"/>
      <c r="N129" s="231" t="s">
        <v>44</v>
      </c>
      <c r="O129" s="230"/>
      <c r="P129" s="230"/>
      <c r="Q129" s="230"/>
      <c r="R129" s="230"/>
      <c r="S129" s="165"/>
      <c r="T129" s="165"/>
      <c r="U129" s="165"/>
      <c r="V129" s="165"/>
      <c r="W129" s="165"/>
      <c r="X129" s="165"/>
      <c r="Y129" s="165"/>
      <c r="Z129" s="165"/>
      <c r="AA129" s="165"/>
      <c r="AB129" s="165"/>
      <c r="AC129" s="165"/>
      <c r="AD129" s="165"/>
      <c r="AE129" s="165"/>
      <c r="AF129" s="230"/>
      <c r="AG129" s="230"/>
      <c r="AH129" s="230"/>
      <c r="AI129" s="230"/>
      <c r="AJ129" s="230"/>
      <c r="AK129" s="230"/>
      <c r="AL129" s="230"/>
      <c r="AM129" s="230"/>
      <c r="AN129" s="230"/>
      <c r="AO129" s="230"/>
      <c r="AP129" s="230"/>
      <c r="AQ129" s="230"/>
      <c r="AR129" s="230"/>
      <c r="AS129" s="230"/>
      <c r="AT129" s="230"/>
      <c r="AU129" s="230"/>
      <c r="AV129" s="230"/>
      <c r="AW129" s="230"/>
      <c r="AX129" s="230"/>
      <c r="AY129" s="232" t="s">
        <v>140</v>
      </c>
      <c r="AZ129" s="230"/>
      <c r="BA129" s="230"/>
      <c r="BB129" s="230"/>
      <c r="BC129" s="230"/>
      <c r="BD129" s="230"/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232" t="s">
        <v>91</v>
      </c>
      <c r="BK129" s="230"/>
      <c r="BL129" s="230"/>
      <c r="BM129" s="230"/>
    </row>
    <row r="130" s="2" customFormat="1" ht="18" customHeight="1">
      <c r="A130" s="40"/>
      <c r="B130" s="41"/>
      <c r="C130" s="42"/>
      <c r="D130" s="151" t="s">
        <v>143</v>
      </c>
      <c r="E130" s="145"/>
      <c r="F130" s="145"/>
      <c r="G130" s="42"/>
      <c r="H130" s="42"/>
      <c r="I130" s="165"/>
      <c r="J130" s="146">
        <v>0</v>
      </c>
      <c r="K130" s="42"/>
      <c r="L130" s="229"/>
      <c r="M130" s="230"/>
      <c r="N130" s="231" t="s">
        <v>44</v>
      </c>
      <c r="O130" s="230"/>
      <c r="P130" s="230"/>
      <c r="Q130" s="230"/>
      <c r="R130" s="230"/>
      <c r="S130" s="165"/>
      <c r="T130" s="165"/>
      <c r="U130" s="165"/>
      <c r="V130" s="165"/>
      <c r="W130" s="165"/>
      <c r="X130" s="165"/>
      <c r="Y130" s="165"/>
      <c r="Z130" s="165"/>
      <c r="AA130" s="165"/>
      <c r="AB130" s="165"/>
      <c r="AC130" s="165"/>
      <c r="AD130" s="165"/>
      <c r="AE130" s="165"/>
      <c r="AF130" s="230"/>
      <c r="AG130" s="230"/>
      <c r="AH130" s="230"/>
      <c r="AI130" s="230"/>
      <c r="AJ130" s="230"/>
      <c r="AK130" s="230"/>
      <c r="AL130" s="230"/>
      <c r="AM130" s="230"/>
      <c r="AN130" s="230"/>
      <c r="AO130" s="230"/>
      <c r="AP130" s="230"/>
      <c r="AQ130" s="230"/>
      <c r="AR130" s="230"/>
      <c r="AS130" s="230"/>
      <c r="AT130" s="230"/>
      <c r="AU130" s="230"/>
      <c r="AV130" s="230"/>
      <c r="AW130" s="230"/>
      <c r="AX130" s="230"/>
      <c r="AY130" s="232" t="s">
        <v>140</v>
      </c>
      <c r="AZ130" s="230"/>
      <c r="BA130" s="230"/>
      <c r="BB130" s="230"/>
      <c r="BC130" s="230"/>
      <c r="BD130" s="230"/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232" t="s">
        <v>91</v>
      </c>
      <c r="BK130" s="230"/>
      <c r="BL130" s="230"/>
      <c r="BM130" s="230"/>
    </row>
    <row r="131" s="2" customFormat="1" ht="18" customHeight="1">
      <c r="A131" s="40"/>
      <c r="B131" s="41"/>
      <c r="C131" s="42"/>
      <c r="D131" s="151" t="s">
        <v>144</v>
      </c>
      <c r="E131" s="145"/>
      <c r="F131" s="145"/>
      <c r="G131" s="42"/>
      <c r="H131" s="42"/>
      <c r="I131" s="165"/>
      <c r="J131" s="146">
        <v>0</v>
      </c>
      <c r="K131" s="42"/>
      <c r="L131" s="229"/>
      <c r="M131" s="230"/>
      <c r="N131" s="231" t="s">
        <v>44</v>
      </c>
      <c r="O131" s="230"/>
      <c r="P131" s="230"/>
      <c r="Q131" s="230"/>
      <c r="R131" s="230"/>
      <c r="S131" s="165"/>
      <c r="T131" s="165"/>
      <c r="U131" s="165"/>
      <c r="V131" s="165"/>
      <c r="W131" s="165"/>
      <c r="X131" s="165"/>
      <c r="Y131" s="165"/>
      <c r="Z131" s="165"/>
      <c r="AA131" s="165"/>
      <c r="AB131" s="165"/>
      <c r="AC131" s="165"/>
      <c r="AD131" s="165"/>
      <c r="AE131" s="165"/>
      <c r="AF131" s="230"/>
      <c r="AG131" s="230"/>
      <c r="AH131" s="230"/>
      <c r="AI131" s="230"/>
      <c r="AJ131" s="230"/>
      <c r="AK131" s="230"/>
      <c r="AL131" s="230"/>
      <c r="AM131" s="230"/>
      <c r="AN131" s="230"/>
      <c r="AO131" s="230"/>
      <c r="AP131" s="230"/>
      <c r="AQ131" s="230"/>
      <c r="AR131" s="230"/>
      <c r="AS131" s="230"/>
      <c r="AT131" s="230"/>
      <c r="AU131" s="230"/>
      <c r="AV131" s="230"/>
      <c r="AW131" s="230"/>
      <c r="AX131" s="230"/>
      <c r="AY131" s="232" t="s">
        <v>140</v>
      </c>
      <c r="AZ131" s="230"/>
      <c r="BA131" s="230"/>
      <c r="BB131" s="230"/>
      <c r="BC131" s="230"/>
      <c r="BD131" s="230"/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232" t="s">
        <v>91</v>
      </c>
      <c r="BK131" s="230"/>
      <c r="BL131" s="230"/>
      <c r="BM131" s="230"/>
    </row>
    <row r="132" s="2" customFormat="1" ht="18" customHeight="1">
      <c r="A132" s="40"/>
      <c r="B132" s="41"/>
      <c r="C132" s="42"/>
      <c r="D132" s="145" t="s">
        <v>145</v>
      </c>
      <c r="E132" s="42"/>
      <c r="F132" s="42"/>
      <c r="G132" s="42"/>
      <c r="H132" s="42"/>
      <c r="I132" s="165"/>
      <c r="J132" s="146">
        <f>ROUND(J32*T132,2)</f>
        <v>0</v>
      </c>
      <c r="K132" s="42"/>
      <c r="L132" s="229"/>
      <c r="M132" s="230"/>
      <c r="N132" s="231" t="s">
        <v>44</v>
      </c>
      <c r="O132" s="230"/>
      <c r="P132" s="230"/>
      <c r="Q132" s="230"/>
      <c r="R132" s="230"/>
      <c r="S132" s="165"/>
      <c r="T132" s="165"/>
      <c r="U132" s="165"/>
      <c r="V132" s="165"/>
      <c r="W132" s="165"/>
      <c r="X132" s="165"/>
      <c r="Y132" s="165"/>
      <c r="Z132" s="165"/>
      <c r="AA132" s="165"/>
      <c r="AB132" s="165"/>
      <c r="AC132" s="165"/>
      <c r="AD132" s="165"/>
      <c r="AE132" s="165"/>
      <c r="AF132" s="230"/>
      <c r="AG132" s="230"/>
      <c r="AH132" s="230"/>
      <c r="AI132" s="230"/>
      <c r="AJ132" s="230"/>
      <c r="AK132" s="230"/>
      <c r="AL132" s="230"/>
      <c r="AM132" s="230"/>
      <c r="AN132" s="230"/>
      <c r="AO132" s="230"/>
      <c r="AP132" s="230"/>
      <c r="AQ132" s="230"/>
      <c r="AR132" s="230"/>
      <c r="AS132" s="230"/>
      <c r="AT132" s="230"/>
      <c r="AU132" s="230"/>
      <c r="AV132" s="230"/>
      <c r="AW132" s="230"/>
      <c r="AX132" s="230"/>
      <c r="AY132" s="232" t="s">
        <v>146</v>
      </c>
      <c r="AZ132" s="230"/>
      <c r="BA132" s="230"/>
      <c r="BB132" s="230"/>
      <c r="BC132" s="230"/>
      <c r="BD132" s="230"/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232" t="s">
        <v>91</v>
      </c>
      <c r="BK132" s="230"/>
      <c r="BL132" s="230"/>
      <c r="BM132" s="230"/>
    </row>
    <row r="133" s="2" customFormat="1">
      <c r="A133" s="40"/>
      <c r="B133" s="41"/>
      <c r="C133" s="42"/>
      <c r="D133" s="42"/>
      <c r="E133" s="42"/>
      <c r="F133" s="42"/>
      <c r="G133" s="42"/>
      <c r="H133" s="42"/>
      <c r="I133" s="165"/>
      <c r="J133" s="42"/>
      <c r="K133" s="42"/>
      <c r="L133" s="65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="2" customFormat="1" ht="29.28" customHeight="1">
      <c r="A134" s="40"/>
      <c r="B134" s="41"/>
      <c r="C134" s="154" t="s">
        <v>101</v>
      </c>
      <c r="D134" s="155"/>
      <c r="E134" s="155"/>
      <c r="F134" s="155"/>
      <c r="G134" s="155"/>
      <c r="H134" s="155"/>
      <c r="I134" s="211"/>
      <c r="J134" s="156">
        <f>ROUND(J98+J126,2)</f>
        <v>0</v>
      </c>
      <c r="K134" s="155"/>
      <c r="L134" s="65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  <row r="135" s="2" customFormat="1" ht="6.96" customHeight="1">
      <c r="A135" s="40"/>
      <c r="B135" s="68"/>
      <c r="C135" s="69"/>
      <c r="D135" s="69"/>
      <c r="E135" s="69"/>
      <c r="F135" s="69"/>
      <c r="G135" s="69"/>
      <c r="H135" s="69"/>
      <c r="I135" s="205"/>
      <c r="J135" s="69"/>
      <c r="K135" s="69"/>
      <c r="L135" s="65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  <row r="139" s="2" customFormat="1" ht="6.96" customHeight="1">
      <c r="A139" s="40"/>
      <c r="B139" s="70"/>
      <c r="C139" s="71"/>
      <c r="D139" s="71"/>
      <c r="E139" s="71"/>
      <c r="F139" s="71"/>
      <c r="G139" s="71"/>
      <c r="H139" s="71"/>
      <c r="I139" s="208"/>
      <c r="J139" s="71"/>
      <c r="K139" s="71"/>
      <c r="L139" s="65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0" s="2" customFormat="1" ht="24.96" customHeight="1">
      <c r="A140" s="40"/>
      <c r="B140" s="41"/>
      <c r="C140" s="23" t="s">
        <v>147</v>
      </c>
      <c r="D140" s="42"/>
      <c r="E140" s="42"/>
      <c r="F140" s="42"/>
      <c r="G140" s="42"/>
      <c r="H140" s="42"/>
      <c r="I140" s="165"/>
      <c r="J140" s="42"/>
      <c r="K140" s="42"/>
      <c r="L140" s="65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  <row r="141" s="2" customFormat="1" ht="6.96" customHeight="1">
      <c r="A141" s="40"/>
      <c r="B141" s="41"/>
      <c r="C141" s="42"/>
      <c r="D141" s="42"/>
      <c r="E141" s="42"/>
      <c r="F141" s="42"/>
      <c r="G141" s="42"/>
      <c r="H141" s="42"/>
      <c r="I141" s="165"/>
      <c r="J141" s="42"/>
      <c r="K141" s="42"/>
      <c r="L141" s="65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  <row r="142" s="2" customFormat="1" ht="12" customHeight="1">
      <c r="A142" s="40"/>
      <c r="B142" s="41"/>
      <c r="C142" s="32" t="s">
        <v>16</v>
      </c>
      <c r="D142" s="42"/>
      <c r="E142" s="42"/>
      <c r="F142" s="42"/>
      <c r="G142" s="42"/>
      <c r="H142" s="42"/>
      <c r="I142" s="165"/>
      <c r="J142" s="42"/>
      <c r="K142" s="42"/>
      <c r="L142" s="65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</row>
    <row r="143" s="2" customFormat="1" ht="16.5" customHeight="1">
      <c r="A143" s="40"/>
      <c r="B143" s="41"/>
      <c r="C143" s="42"/>
      <c r="D143" s="42"/>
      <c r="E143" s="209" t="str">
        <f>E7</f>
        <v>ÚMČ Praha 6</v>
      </c>
      <c r="F143" s="32"/>
      <c r="G143" s="32"/>
      <c r="H143" s="32"/>
      <c r="I143" s="165"/>
      <c r="J143" s="42"/>
      <c r="K143" s="42"/>
      <c r="L143" s="65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</row>
    <row r="144" s="1" customFormat="1" ht="12" customHeight="1">
      <c r="B144" s="21"/>
      <c r="C144" s="32" t="s">
        <v>103</v>
      </c>
      <c r="D144" s="22"/>
      <c r="E144" s="22"/>
      <c r="F144" s="22"/>
      <c r="G144" s="22"/>
      <c r="H144" s="22"/>
      <c r="I144" s="157"/>
      <c r="J144" s="22"/>
      <c r="K144" s="22"/>
      <c r="L144" s="20"/>
    </row>
    <row r="145" s="2" customFormat="1" ht="16.5" customHeight="1">
      <c r="A145" s="40"/>
      <c r="B145" s="41"/>
      <c r="C145" s="42"/>
      <c r="D145" s="42"/>
      <c r="E145" s="209" t="s">
        <v>104</v>
      </c>
      <c r="F145" s="42"/>
      <c r="G145" s="42"/>
      <c r="H145" s="42"/>
      <c r="I145" s="165"/>
      <c r="J145" s="42"/>
      <c r="K145" s="42"/>
      <c r="L145" s="65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  <row r="146" s="2" customFormat="1" ht="12" customHeight="1">
      <c r="A146" s="40"/>
      <c r="B146" s="41"/>
      <c r="C146" s="32" t="s">
        <v>105</v>
      </c>
      <c r="D146" s="42"/>
      <c r="E146" s="42"/>
      <c r="F146" s="42"/>
      <c r="G146" s="42"/>
      <c r="H146" s="42"/>
      <c r="I146" s="165"/>
      <c r="J146" s="42"/>
      <c r="K146" s="42"/>
      <c r="L146" s="65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  <row r="147" s="2" customFormat="1" ht="16.5" customHeight="1">
      <c r="A147" s="40"/>
      <c r="B147" s="41"/>
      <c r="C147" s="42"/>
      <c r="D147" s="42"/>
      <c r="E147" s="78" t="str">
        <f>E11</f>
        <v>01 - Oprava</v>
      </c>
      <c r="F147" s="42"/>
      <c r="G147" s="42"/>
      <c r="H147" s="42"/>
      <c r="I147" s="165"/>
      <c r="J147" s="42"/>
      <c r="K147" s="42"/>
      <c r="L147" s="65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</row>
    <row r="148" s="2" customFormat="1" ht="6.96" customHeight="1">
      <c r="A148" s="40"/>
      <c r="B148" s="41"/>
      <c r="C148" s="42"/>
      <c r="D148" s="42"/>
      <c r="E148" s="42"/>
      <c r="F148" s="42"/>
      <c r="G148" s="42"/>
      <c r="H148" s="42"/>
      <c r="I148" s="165"/>
      <c r="J148" s="42"/>
      <c r="K148" s="42"/>
      <c r="L148" s="65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</row>
    <row r="149" s="2" customFormat="1" ht="12" customHeight="1">
      <c r="A149" s="40"/>
      <c r="B149" s="41"/>
      <c r="C149" s="32" t="s">
        <v>20</v>
      </c>
      <c r="D149" s="42"/>
      <c r="E149" s="42"/>
      <c r="F149" s="27" t="str">
        <f>F14</f>
        <v xml:space="preserve"> </v>
      </c>
      <c r="G149" s="42"/>
      <c r="H149" s="42"/>
      <c r="I149" s="167" t="s">
        <v>22</v>
      </c>
      <c r="J149" s="81" t="str">
        <f>IF(J14="","",J14)</f>
        <v>31. 12. 2019</v>
      </c>
      <c r="K149" s="42"/>
      <c r="L149" s="65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</row>
    <row r="150" s="2" customFormat="1" ht="6.96" customHeight="1">
      <c r="A150" s="40"/>
      <c r="B150" s="41"/>
      <c r="C150" s="42"/>
      <c r="D150" s="42"/>
      <c r="E150" s="42"/>
      <c r="F150" s="42"/>
      <c r="G150" s="42"/>
      <c r="H150" s="42"/>
      <c r="I150" s="165"/>
      <c r="J150" s="42"/>
      <c r="K150" s="42"/>
      <c r="L150" s="65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</row>
    <row r="151" s="2" customFormat="1" ht="15.15" customHeight="1">
      <c r="A151" s="40"/>
      <c r="B151" s="41"/>
      <c r="C151" s="32" t="s">
        <v>24</v>
      </c>
      <c r="D151" s="42"/>
      <c r="E151" s="42"/>
      <c r="F151" s="27" t="str">
        <f>E17</f>
        <v>Městská část Praha 6</v>
      </c>
      <c r="G151" s="42"/>
      <c r="H151" s="42"/>
      <c r="I151" s="167" t="s">
        <v>31</v>
      </c>
      <c r="J151" s="36" t="str">
        <f>E23</f>
        <v xml:space="preserve"> </v>
      </c>
      <c r="K151" s="42"/>
      <c r="L151" s="65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</row>
    <row r="152" s="2" customFormat="1" ht="25.65" customHeight="1">
      <c r="A152" s="40"/>
      <c r="B152" s="41"/>
      <c r="C152" s="32" t="s">
        <v>29</v>
      </c>
      <c r="D152" s="42"/>
      <c r="E152" s="42"/>
      <c r="F152" s="27" t="str">
        <f>IF(E20="","",E20)</f>
        <v>Vyplň údaj</v>
      </c>
      <c r="G152" s="42"/>
      <c r="H152" s="42"/>
      <c r="I152" s="167" t="s">
        <v>33</v>
      </c>
      <c r="J152" s="36" t="str">
        <f>E26</f>
        <v>Ing.Ladislav Konečný</v>
      </c>
      <c r="K152" s="42"/>
      <c r="L152" s="65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</row>
    <row r="153" s="2" customFormat="1" ht="10.32" customHeight="1">
      <c r="A153" s="40"/>
      <c r="B153" s="41"/>
      <c r="C153" s="42"/>
      <c r="D153" s="42"/>
      <c r="E153" s="42"/>
      <c r="F153" s="42"/>
      <c r="G153" s="42"/>
      <c r="H153" s="42"/>
      <c r="I153" s="165"/>
      <c r="J153" s="42"/>
      <c r="K153" s="42"/>
      <c r="L153" s="65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</row>
    <row r="154" s="11" customFormat="1" ht="29.28" customHeight="1">
      <c r="A154" s="234"/>
      <c r="B154" s="235"/>
      <c r="C154" s="236" t="s">
        <v>148</v>
      </c>
      <c r="D154" s="237" t="s">
        <v>63</v>
      </c>
      <c r="E154" s="237" t="s">
        <v>59</v>
      </c>
      <c r="F154" s="237" t="s">
        <v>60</v>
      </c>
      <c r="G154" s="237" t="s">
        <v>149</v>
      </c>
      <c r="H154" s="237" t="s">
        <v>150</v>
      </c>
      <c r="I154" s="238" t="s">
        <v>151</v>
      </c>
      <c r="J154" s="239" t="s">
        <v>110</v>
      </c>
      <c r="K154" s="240" t="s">
        <v>152</v>
      </c>
      <c r="L154" s="241"/>
      <c r="M154" s="102" t="s">
        <v>1</v>
      </c>
      <c r="N154" s="103" t="s">
        <v>42</v>
      </c>
      <c r="O154" s="103" t="s">
        <v>153</v>
      </c>
      <c r="P154" s="103" t="s">
        <v>154</v>
      </c>
      <c r="Q154" s="103" t="s">
        <v>155</v>
      </c>
      <c r="R154" s="103" t="s">
        <v>156</v>
      </c>
      <c r="S154" s="103" t="s">
        <v>157</v>
      </c>
      <c r="T154" s="104" t="s">
        <v>158</v>
      </c>
      <c r="U154" s="234"/>
      <c r="V154" s="234"/>
      <c r="W154" s="234"/>
      <c r="X154" s="234"/>
      <c r="Y154" s="234"/>
      <c r="Z154" s="234"/>
      <c r="AA154" s="234"/>
      <c r="AB154" s="234"/>
      <c r="AC154" s="234"/>
      <c r="AD154" s="234"/>
      <c r="AE154" s="234"/>
    </row>
    <row r="155" s="2" customFormat="1" ht="22.8" customHeight="1">
      <c r="A155" s="40"/>
      <c r="B155" s="41"/>
      <c r="C155" s="109" t="s">
        <v>159</v>
      </c>
      <c r="D155" s="42"/>
      <c r="E155" s="42"/>
      <c r="F155" s="42"/>
      <c r="G155" s="42"/>
      <c r="H155" s="42"/>
      <c r="I155" s="165"/>
      <c r="J155" s="242">
        <f>BK155</f>
        <v>0</v>
      </c>
      <c r="K155" s="42"/>
      <c r="L155" s="43"/>
      <c r="M155" s="105"/>
      <c r="N155" s="243"/>
      <c r="O155" s="106"/>
      <c r="P155" s="244">
        <f>P156+P213+P842+P846</f>
        <v>0</v>
      </c>
      <c r="Q155" s="106"/>
      <c r="R155" s="244">
        <f>R156+R213+R842+R846</f>
        <v>3.8234327700000001</v>
      </c>
      <c r="S155" s="106"/>
      <c r="T155" s="245">
        <f>T156+T213+T842+T846</f>
        <v>5.5875045800000001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7" t="s">
        <v>77</v>
      </c>
      <c r="AU155" s="17" t="s">
        <v>112</v>
      </c>
      <c r="BK155" s="246">
        <f>BK156+BK213+BK842+BK846</f>
        <v>0</v>
      </c>
    </row>
    <row r="156" s="12" customFormat="1" ht="25.92" customHeight="1">
      <c r="A156" s="12"/>
      <c r="B156" s="247"/>
      <c r="C156" s="248"/>
      <c r="D156" s="249" t="s">
        <v>77</v>
      </c>
      <c r="E156" s="250" t="s">
        <v>160</v>
      </c>
      <c r="F156" s="250" t="s">
        <v>161</v>
      </c>
      <c r="G156" s="248"/>
      <c r="H156" s="248"/>
      <c r="I156" s="251"/>
      <c r="J156" s="252">
        <f>BK156</f>
        <v>0</v>
      </c>
      <c r="K156" s="248"/>
      <c r="L156" s="253"/>
      <c r="M156" s="254"/>
      <c r="N156" s="255"/>
      <c r="O156" s="255"/>
      <c r="P156" s="256">
        <f>P157+P179+P205+P211</f>
        <v>0</v>
      </c>
      <c r="Q156" s="255"/>
      <c r="R156" s="256">
        <f>R157+R179+R205+R211</f>
        <v>1.9600597</v>
      </c>
      <c r="S156" s="255"/>
      <c r="T156" s="257">
        <f>T157+T179+T205+T211</f>
        <v>3.6969340000000002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58" t="s">
        <v>85</v>
      </c>
      <c r="AT156" s="259" t="s">
        <v>77</v>
      </c>
      <c r="AU156" s="259" t="s">
        <v>78</v>
      </c>
      <c r="AY156" s="258" t="s">
        <v>162</v>
      </c>
      <c r="BK156" s="260">
        <f>BK157+BK179+BK205+BK211</f>
        <v>0</v>
      </c>
    </row>
    <row r="157" s="12" customFormat="1" ht="22.8" customHeight="1">
      <c r="A157" s="12"/>
      <c r="B157" s="247"/>
      <c r="C157" s="248"/>
      <c r="D157" s="249" t="s">
        <v>77</v>
      </c>
      <c r="E157" s="261" t="s">
        <v>163</v>
      </c>
      <c r="F157" s="261" t="s">
        <v>164</v>
      </c>
      <c r="G157" s="248"/>
      <c r="H157" s="248"/>
      <c r="I157" s="251"/>
      <c r="J157" s="262">
        <f>BK157</f>
        <v>0</v>
      </c>
      <c r="K157" s="248"/>
      <c r="L157" s="253"/>
      <c r="M157" s="254"/>
      <c r="N157" s="255"/>
      <c r="O157" s="255"/>
      <c r="P157" s="256">
        <f>SUM(P158:P178)</f>
        <v>0</v>
      </c>
      <c r="Q157" s="255"/>
      <c r="R157" s="256">
        <f>SUM(R158:R178)</f>
        <v>1.9559023</v>
      </c>
      <c r="S157" s="255"/>
      <c r="T157" s="257">
        <f>SUM(T158:T178)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58" t="s">
        <v>85</v>
      </c>
      <c r="AT157" s="259" t="s">
        <v>77</v>
      </c>
      <c r="AU157" s="259" t="s">
        <v>85</v>
      </c>
      <c r="AY157" s="258" t="s">
        <v>162</v>
      </c>
      <c r="BK157" s="260">
        <f>SUM(BK158:BK178)</f>
        <v>0</v>
      </c>
    </row>
    <row r="158" s="2" customFormat="1" ht="16.5" customHeight="1">
      <c r="A158" s="40"/>
      <c r="B158" s="41"/>
      <c r="C158" s="263" t="s">
        <v>165</v>
      </c>
      <c r="D158" s="263" t="s">
        <v>166</v>
      </c>
      <c r="E158" s="264" t="s">
        <v>167</v>
      </c>
      <c r="F158" s="265" t="s">
        <v>168</v>
      </c>
      <c r="G158" s="266" t="s">
        <v>169</v>
      </c>
      <c r="H158" s="267">
        <v>4</v>
      </c>
      <c r="I158" s="268"/>
      <c r="J158" s="269">
        <f>ROUND(I158*H158,2)</f>
        <v>0</v>
      </c>
      <c r="K158" s="270"/>
      <c r="L158" s="43"/>
      <c r="M158" s="271" t="s">
        <v>1</v>
      </c>
      <c r="N158" s="272" t="s">
        <v>44</v>
      </c>
      <c r="O158" s="93"/>
      <c r="P158" s="273">
        <f>O158*H158</f>
        <v>0</v>
      </c>
      <c r="Q158" s="273">
        <v>0.040000000000000001</v>
      </c>
      <c r="R158" s="273">
        <f>Q158*H158</f>
        <v>0.16</v>
      </c>
      <c r="S158" s="273">
        <v>0</v>
      </c>
      <c r="T158" s="27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75" t="s">
        <v>170</v>
      </c>
      <c r="AT158" s="275" t="s">
        <v>166</v>
      </c>
      <c r="AU158" s="275" t="s">
        <v>91</v>
      </c>
      <c r="AY158" s="17" t="s">
        <v>162</v>
      </c>
      <c r="BE158" s="150">
        <f>IF(N158="základní",J158,0)</f>
        <v>0</v>
      </c>
      <c r="BF158" s="150">
        <f>IF(N158="snížená",J158,0)</f>
        <v>0</v>
      </c>
      <c r="BG158" s="150">
        <f>IF(N158="zákl. přenesená",J158,0)</f>
        <v>0</v>
      </c>
      <c r="BH158" s="150">
        <f>IF(N158="sníž. přenesená",J158,0)</f>
        <v>0</v>
      </c>
      <c r="BI158" s="150">
        <f>IF(N158="nulová",J158,0)</f>
        <v>0</v>
      </c>
      <c r="BJ158" s="17" t="s">
        <v>91</v>
      </c>
      <c r="BK158" s="150">
        <f>ROUND(I158*H158,2)</f>
        <v>0</v>
      </c>
      <c r="BL158" s="17" t="s">
        <v>170</v>
      </c>
      <c r="BM158" s="275" t="s">
        <v>171</v>
      </c>
    </row>
    <row r="159" s="2" customFormat="1" ht="21.75" customHeight="1">
      <c r="A159" s="40"/>
      <c r="B159" s="41"/>
      <c r="C159" s="263" t="s">
        <v>172</v>
      </c>
      <c r="D159" s="263" t="s">
        <v>166</v>
      </c>
      <c r="E159" s="264" t="s">
        <v>173</v>
      </c>
      <c r="F159" s="265" t="s">
        <v>174</v>
      </c>
      <c r="G159" s="266" t="s">
        <v>169</v>
      </c>
      <c r="H159" s="267">
        <v>26.013999999999999</v>
      </c>
      <c r="I159" s="268"/>
      <c r="J159" s="269">
        <f>ROUND(I159*H159,2)</f>
        <v>0</v>
      </c>
      <c r="K159" s="270"/>
      <c r="L159" s="43"/>
      <c r="M159" s="271" t="s">
        <v>1</v>
      </c>
      <c r="N159" s="272" t="s">
        <v>44</v>
      </c>
      <c r="O159" s="93"/>
      <c r="P159" s="273">
        <f>O159*H159</f>
        <v>0</v>
      </c>
      <c r="Q159" s="273">
        <v>0.0147</v>
      </c>
      <c r="R159" s="273">
        <f>Q159*H159</f>
        <v>0.38240579999999996</v>
      </c>
      <c r="S159" s="273">
        <v>0</v>
      </c>
      <c r="T159" s="27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75" t="s">
        <v>170</v>
      </c>
      <c r="AT159" s="275" t="s">
        <v>166</v>
      </c>
      <c r="AU159" s="275" t="s">
        <v>91</v>
      </c>
      <c r="AY159" s="17" t="s">
        <v>162</v>
      </c>
      <c r="BE159" s="150">
        <f>IF(N159="základní",J159,0)</f>
        <v>0</v>
      </c>
      <c r="BF159" s="150">
        <f>IF(N159="snížená",J159,0)</f>
        <v>0</v>
      </c>
      <c r="BG159" s="150">
        <f>IF(N159="zákl. přenesená",J159,0)</f>
        <v>0</v>
      </c>
      <c r="BH159" s="150">
        <f>IF(N159="sníž. přenesená",J159,0)</f>
        <v>0</v>
      </c>
      <c r="BI159" s="150">
        <f>IF(N159="nulová",J159,0)</f>
        <v>0</v>
      </c>
      <c r="BJ159" s="17" t="s">
        <v>91</v>
      </c>
      <c r="BK159" s="150">
        <f>ROUND(I159*H159,2)</f>
        <v>0</v>
      </c>
      <c r="BL159" s="17" t="s">
        <v>170</v>
      </c>
      <c r="BM159" s="275" t="s">
        <v>175</v>
      </c>
    </row>
    <row r="160" s="13" customFormat="1">
      <c r="A160" s="13"/>
      <c r="B160" s="276"/>
      <c r="C160" s="277"/>
      <c r="D160" s="278" t="s">
        <v>176</v>
      </c>
      <c r="E160" s="279" t="s">
        <v>1</v>
      </c>
      <c r="F160" s="280" t="s">
        <v>177</v>
      </c>
      <c r="G160" s="277"/>
      <c r="H160" s="279" t="s">
        <v>1</v>
      </c>
      <c r="I160" s="281"/>
      <c r="J160" s="277"/>
      <c r="K160" s="277"/>
      <c r="L160" s="282"/>
      <c r="M160" s="283"/>
      <c r="N160" s="284"/>
      <c r="O160" s="284"/>
      <c r="P160" s="284"/>
      <c r="Q160" s="284"/>
      <c r="R160" s="284"/>
      <c r="S160" s="284"/>
      <c r="T160" s="28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86" t="s">
        <v>176</v>
      </c>
      <c r="AU160" s="286" t="s">
        <v>91</v>
      </c>
      <c r="AV160" s="13" t="s">
        <v>85</v>
      </c>
      <c r="AW160" s="13" t="s">
        <v>32</v>
      </c>
      <c r="AX160" s="13" t="s">
        <v>78</v>
      </c>
      <c r="AY160" s="286" t="s">
        <v>162</v>
      </c>
    </row>
    <row r="161" s="14" customFormat="1">
      <c r="A161" s="14"/>
      <c r="B161" s="287"/>
      <c r="C161" s="288"/>
      <c r="D161" s="278" t="s">
        <v>176</v>
      </c>
      <c r="E161" s="289" t="s">
        <v>1</v>
      </c>
      <c r="F161" s="290" t="s">
        <v>178</v>
      </c>
      <c r="G161" s="288"/>
      <c r="H161" s="291">
        <v>26.013999999999999</v>
      </c>
      <c r="I161" s="292"/>
      <c r="J161" s="288"/>
      <c r="K161" s="288"/>
      <c r="L161" s="293"/>
      <c r="M161" s="294"/>
      <c r="N161" s="295"/>
      <c r="O161" s="295"/>
      <c r="P161" s="295"/>
      <c r="Q161" s="295"/>
      <c r="R161" s="295"/>
      <c r="S161" s="295"/>
      <c r="T161" s="29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97" t="s">
        <v>176</v>
      </c>
      <c r="AU161" s="297" t="s">
        <v>91</v>
      </c>
      <c r="AV161" s="14" t="s">
        <v>91</v>
      </c>
      <c r="AW161" s="14" t="s">
        <v>32</v>
      </c>
      <c r="AX161" s="14" t="s">
        <v>85</v>
      </c>
      <c r="AY161" s="297" t="s">
        <v>162</v>
      </c>
    </row>
    <row r="162" s="2" customFormat="1" ht="21.75" customHeight="1">
      <c r="A162" s="40"/>
      <c r="B162" s="41"/>
      <c r="C162" s="263" t="s">
        <v>91</v>
      </c>
      <c r="D162" s="263" t="s">
        <v>166</v>
      </c>
      <c r="E162" s="264" t="s">
        <v>179</v>
      </c>
      <c r="F162" s="265" t="s">
        <v>180</v>
      </c>
      <c r="G162" s="266" t="s">
        <v>169</v>
      </c>
      <c r="H162" s="267">
        <v>40.216999999999999</v>
      </c>
      <c r="I162" s="268"/>
      <c r="J162" s="269">
        <f>ROUND(I162*H162,2)</f>
        <v>0</v>
      </c>
      <c r="K162" s="270"/>
      <c r="L162" s="43"/>
      <c r="M162" s="271" t="s">
        <v>1</v>
      </c>
      <c r="N162" s="272" t="s">
        <v>44</v>
      </c>
      <c r="O162" s="93"/>
      <c r="P162" s="273">
        <f>O162*H162</f>
        <v>0</v>
      </c>
      <c r="Q162" s="273">
        <v>0.034500000000000003</v>
      </c>
      <c r="R162" s="273">
        <f>Q162*H162</f>
        <v>1.3874865000000001</v>
      </c>
      <c r="S162" s="273">
        <v>0</v>
      </c>
      <c r="T162" s="27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75" t="s">
        <v>170</v>
      </c>
      <c r="AT162" s="275" t="s">
        <v>166</v>
      </c>
      <c r="AU162" s="275" t="s">
        <v>91</v>
      </c>
      <c r="AY162" s="17" t="s">
        <v>162</v>
      </c>
      <c r="BE162" s="150">
        <f>IF(N162="základní",J162,0)</f>
        <v>0</v>
      </c>
      <c r="BF162" s="150">
        <f>IF(N162="snížená",J162,0)</f>
        <v>0</v>
      </c>
      <c r="BG162" s="150">
        <f>IF(N162="zákl. přenesená",J162,0)</f>
        <v>0</v>
      </c>
      <c r="BH162" s="150">
        <f>IF(N162="sníž. přenesená",J162,0)</f>
        <v>0</v>
      </c>
      <c r="BI162" s="150">
        <f>IF(N162="nulová",J162,0)</f>
        <v>0</v>
      </c>
      <c r="BJ162" s="17" t="s">
        <v>91</v>
      </c>
      <c r="BK162" s="150">
        <f>ROUND(I162*H162,2)</f>
        <v>0</v>
      </c>
      <c r="BL162" s="17" t="s">
        <v>170</v>
      </c>
      <c r="BM162" s="275" t="s">
        <v>181</v>
      </c>
    </row>
    <row r="163" s="13" customFormat="1">
      <c r="A163" s="13"/>
      <c r="B163" s="276"/>
      <c r="C163" s="277"/>
      <c r="D163" s="278" t="s">
        <v>176</v>
      </c>
      <c r="E163" s="279" t="s">
        <v>1</v>
      </c>
      <c r="F163" s="280" t="s">
        <v>182</v>
      </c>
      <c r="G163" s="277"/>
      <c r="H163" s="279" t="s">
        <v>1</v>
      </c>
      <c r="I163" s="281"/>
      <c r="J163" s="277"/>
      <c r="K163" s="277"/>
      <c r="L163" s="282"/>
      <c r="M163" s="283"/>
      <c r="N163" s="284"/>
      <c r="O163" s="284"/>
      <c r="P163" s="284"/>
      <c r="Q163" s="284"/>
      <c r="R163" s="284"/>
      <c r="S163" s="284"/>
      <c r="T163" s="28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86" t="s">
        <v>176</v>
      </c>
      <c r="AU163" s="286" t="s">
        <v>91</v>
      </c>
      <c r="AV163" s="13" t="s">
        <v>85</v>
      </c>
      <c r="AW163" s="13" t="s">
        <v>32</v>
      </c>
      <c r="AX163" s="13" t="s">
        <v>78</v>
      </c>
      <c r="AY163" s="286" t="s">
        <v>162</v>
      </c>
    </row>
    <row r="164" s="14" customFormat="1">
      <c r="A164" s="14"/>
      <c r="B164" s="287"/>
      <c r="C164" s="288"/>
      <c r="D164" s="278" t="s">
        <v>176</v>
      </c>
      <c r="E164" s="289" t="s">
        <v>1</v>
      </c>
      <c r="F164" s="290" t="s">
        <v>183</v>
      </c>
      <c r="G164" s="288"/>
      <c r="H164" s="291">
        <v>12.35</v>
      </c>
      <c r="I164" s="292"/>
      <c r="J164" s="288"/>
      <c r="K164" s="288"/>
      <c r="L164" s="293"/>
      <c r="M164" s="294"/>
      <c r="N164" s="295"/>
      <c r="O164" s="295"/>
      <c r="P164" s="295"/>
      <c r="Q164" s="295"/>
      <c r="R164" s="295"/>
      <c r="S164" s="295"/>
      <c r="T164" s="29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97" t="s">
        <v>176</v>
      </c>
      <c r="AU164" s="297" t="s">
        <v>91</v>
      </c>
      <c r="AV164" s="14" t="s">
        <v>91</v>
      </c>
      <c r="AW164" s="14" t="s">
        <v>32</v>
      </c>
      <c r="AX164" s="14" t="s">
        <v>78</v>
      </c>
      <c r="AY164" s="297" t="s">
        <v>162</v>
      </c>
    </row>
    <row r="165" s="13" customFormat="1">
      <c r="A165" s="13"/>
      <c r="B165" s="276"/>
      <c r="C165" s="277"/>
      <c r="D165" s="278" t="s">
        <v>176</v>
      </c>
      <c r="E165" s="279" t="s">
        <v>1</v>
      </c>
      <c r="F165" s="280" t="s">
        <v>184</v>
      </c>
      <c r="G165" s="277"/>
      <c r="H165" s="279" t="s">
        <v>1</v>
      </c>
      <c r="I165" s="281"/>
      <c r="J165" s="277"/>
      <c r="K165" s="277"/>
      <c r="L165" s="282"/>
      <c r="M165" s="283"/>
      <c r="N165" s="284"/>
      <c r="O165" s="284"/>
      <c r="P165" s="284"/>
      <c r="Q165" s="284"/>
      <c r="R165" s="284"/>
      <c r="S165" s="284"/>
      <c r="T165" s="28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86" t="s">
        <v>176</v>
      </c>
      <c r="AU165" s="286" t="s">
        <v>91</v>
      </c>
      <c r="AV165" s="13" t="s">
        <v>85</v>
      </c>
      <c r="AW165" s="13" t="s">
        <v>32</v>
      </c>
      <c r="AX165" s="13" t="s">
        <v>78</v>
      </c>
      <c r="AY165" s="286" t="s">
        <v>162</v>
      </c>
    </row>
    <row r="166" s="14" customFormat="1">
      <c r="A166" s="14"/>
      <c r="B166" s="287"/>
      <c r="C166" s="288"/>
      <c r="D166" s="278" t="s">
        <v>176</v>
      </c>
      <c r="E166" s="289" t="s">
        <v>1</v>
      </c>
      <c r="F166" s="290" t="s">
        <v>185</v>
      </c>
      <c r="G166" s="288"/>
      <c r="H166" s="291">
        <v>13.115</v>
      </c>
      <c r="I166" s="292"/>
      <c r="J166" s="288"/>
      <c r="K166" s="288"/>
      <c r="L166" s="293"/>
      <c r="M166" s="294"/>
      <c r="N166" s="295"/>
      <c r="O166" s="295"/>
      <c r="P166" s="295"/>
      <c r="Q166" s="295"/>
      <c r="R166" s="295"/>
      <c r="S166" s="295"/>
      <c r="T166" s="29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97" t="s">
        <v>176</v>
      </c>
      <c r="AU166" s="297" t="s">
        <v>91</v>
      </c>
      <c r="AV166" s="14" t="s">
        <v>91</v>
      </c>
      <c r="AW166" s="14" t="s">
        <v>32</v>
      </c>
      <c r="AX166" s="14" t="s">
        <v>78</v>
      </c>
      <c r="AY166" s="297" t="s">
        <v>162</v>
      </c>
    </row>
    <row r="167" s="13" customFormat="1">
      <c r="A167" s="13"/>
      <c r="B167" s="276"/>
      <c r="C167" s="277"/>
      <c r="D167" s="278" t="s">
        <v>176</v>
      </c>
      <c r="E167" s="279" t="s">
        <v>1</v>
      </c>
      <c r="F167" s="280" t="s">
        <v>186</v>
      </c>
      <c r="G167" s="277"/>
      <c r="H167" s="279" t="s">
        <v>1</v>
      </c>
      <c r="I167" s="281"/>
      <c r="J167" s="277"/>
      <c r="K167" s="277"/>
      <c r="L167" s="282"/>
      <c r="M167" s="283"/>
      <c r="N167" s="284"/>
      <c r="O167" s="284"/>
      <c r="P167" s="284"/>
      <c r="Q167" s="284"/>
      <c r="R167" s="284"/>
      <c r="S167" s="284"/>
      <c r="T167" s="28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86" t="s">
        <v>176</v>
      </c>
      <c r="AU167" s="286" t="s">
        <v>91</v>
      </c>
      <c r="AV167" s="13" t="s">
        <v>85</v>
      </c>
      <c r="AW167" s="13" t="s">
        <v>32</v>
      </c>
      <c r="AX167" s="13" t="s">
        <v>78</v>
      </c>
      <c r="AY167" s="286" t="s">
        <v>162</v>
      </c>
    </row>
    <row r="168" s="14" customFormat="1">
      <c r="A168" s="14"/>
      <c r="B168" s="287"/>
      <c r="C168" s="288"/>
      <c r="D168" s="278" t="s">
        <v>176</v>
      </c>
      <c r="E168" s="289" t="s">
        <v>1</v>
      </c>
      <c r="F168" s="290" t="s">
        <v>187</v>
      </c>
      <c r="G168" s="288"/>
      <c r="H168" s="291">
        <v>14.752000000000001</v>
      </c>
      <c r="I168" s="292"/>
      <c r="J168" s="288"/>
      <c r="K168" s="288"/>
      <c r="L168" s="293"/>
      <c r="M168" s="294"/>
      <c r="N168" s="295"/>
      <c r="O168" s="295"/>
      <c r="P168" s="295"/>
      <c r="Q168" s="295"/>
      <c r="R168" s="295"/>
      <c r="S168" s="295"/>
      <c r="T168" s="29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97" t="s">
        <v>176</v>
      </c>
      <c r="AU168" s="297" t="s">
        <v>91</v>
      </c>
      <c r="AV168" s="14" t="s">
        <v>91</v>
      </c>
      <c r="AW168" s="14" t="s">
        <v>32</v>
      </c>
      <c r="AX168" s="14" t="s">
        <v>78</v>
      </c>
      <c r="AY168" s="297" t="s">
        <v>162</v>
      </c>
    </row>
    <row r="169" s="15" customFormat="1">
      <c r="A169" s="15"/>
      <c r="B169" s="298"/>
      <c r="C169" s="299"/>
      <c r="D169" s="278" t="s">
        <v>176</v>
      </c>
      <c r="E169" s="300" t="s">
        <v>1</v>
      </c>
      <c r="F169" s="301" t="s">
        <v>188</v>
      </c>
      <c r="G169" s="299"/>
      <c r="H169" s="302">
        <v>40.216999999999999</v>
      </c>
      <c r="I169" s="303"/>
      <c r="J169" s="299"/>
      <c r="K169" s="299"/>
      <c r="L169" s="304"/>
      <c r="M169" s="305"/>
      <c r="N169" s="306"/>
      <c r="O169" s="306"/>
      <c r="P169" s="306"/>
      <c r="Q169" s="306"/>
      <c r="R169" s="306"/>
      <c r="S169" s="306"/>
      <c r="T169" s="307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308" t="s">
        <v>176</v>
      </c>
      <c r="AU169" s="308" t="s">
        <v>91</v>
      </c>
      <c r="AV169" s="15" t="s">
        <v>170</v>
      </c>
      <c r="AW169" s="15" t="s">
        <v>32</v>
      </c>
      <c r="AX169" s="15" t="s">
        <v>85</v>
      </c>
      <c r="AY169" s="308" t="s">
        <v>162</v>
      </c>
    </row>
    <row r="170" s="2" customFormat="1" ht="16.5" customHeight="1">
      <c r="A170" s="40"/>
      <c r="B170" s="41"/>
      <c r="C170" s="263" t="s">
        <v>189</v>
      </c>
      <c r="D170" s="263" t="s">
        <v>166</v>
      </c>
      <c r="E170" s="264" t="s">
        <v>190</v>
      </c>
      <c r="F170" s="265" t="s">
        <v>191</v>
      </c>
      <c r="G170" s="266" t="s">
        <v>169</v>
      </c>
      <c r="H170" s="267">
        <v>103.935</v>
      </c>
      <c r="I170" s="268"/>
      <c r="J170" s="269">
        <f>ROUND(I170*H170,2)</f>
        <v>0</v>
      </c>
      <c r="K170" s="270"/>
      <c r="L170" s="43"/>
      <c r="M170" s="271" t="s">
        <v>1</v>
      </c>
      <c r="N170" s="272" t="s">
        <v>44</v>
      </c>
      <c r="O170" s="93"/>
      <c r="P170" s="273">
        <f>O170*H170</f>
        <v>0</v>
      </c>
      <c r="Q170" s="273">
        <v>0</v>
      </c>
      <c r="R170" s="273">
        <f>Q170*H170</f>
        <v>0</v>
      </c>
      <c r="S170" s="273">
        <v>0</v>
      </c>
      <c r="T170" s="27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75" t="s">
        <v>170</v>
      </c>
      <c r="AT170" s="275" t="s">
        <v>166</v>
      </c>
      <c r="AU170" s="275" t="s">
        <v>91</v>
      </c>
      <c r="AY170" s="17" t="s">
        <v>162</v>
      </c>
      <c r="BE170" s="150">
        <f>IF(N170="základní",J170,0)</f>
        <v>0</v>
      </c>
      <c r="BF170" s="150">
        <f>IF(N170="snížená",J170,0)</f>
        <v>0</v>
      </c>
      <c r="BG170" s="150">
        <f>IF(N170="zákl. přenesená",J170,0)</f>
        <v>0</v>
      </c>
      <c r="BH170" s="150">
        <f>IF(N170="sníž. přenesená",J170,0)</f>
        <v>0</v>
      </c>
      <c r="BI170" s="150">
        <f>IF(N170="nulová",J170,0)</f>
        <v>0</v>
      </c>
      <c r="BJ170" s="17" t="s">
        <v>91</v>
      </c>
      <c r="BK170" s="150">
        <f>ROUND(I170*H170,2)</f>
        <v>0</v>
      </c>
      <c r="BL170" s="17" t="s">
        <v>170</v>
      </c>
      <c r="BM170" s="275" t="s">
        <v>192</v>
      </c>
    </row>
    <row r="171" s="14" customFormat="1">
      <c r="A171" s="14"/>
      <c r="B171" s="287"/>
      <c r="C171" s="288"/>
      <c r="D171" s="278" t="s">
        <v>176</v>
      </c>
      <c r="E171" s="289" t="s">
        <v>1</v>
      </c>
      <c r="F171" s="290" t="s">
        <v>193</v>
      </c>
      <c r="G171" s="288"/>
      <c r="H171" s="291">
        <v>103.935</v>
      </c>
      <c r="I171" s="292"/>
      <c r="J171" s="288"/>
      <c r="K171" s="288"/>
      <c r="L171" s="293"/>
      <c r="M171" s="294"/>
      <c r="N171" s="295"/>
      <c r="O171" s="295"/>
      <c r="P171" s="295"/>
      <c r="Q171" s="295"/>
      <c r="R171" s="295"/>
      <c r="S171" s="295"/>
      <c r="T171" s="29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97" t="s">
        <v>176</v>
      </c>
      <c r="AU171" s="297" t="s">
        <v>91</v>
      </c>
      <c r="AV171" s="14" t="s">
        <v>91</v>
      </c>
      <c r="AW171" s="14" t="s">
        <v>32</v>
      </c>
      <c r="AX171" s="14" t="s">
        <v>85</v>
      </c>
      <c r="AY171" s="297" t="s">
        <v>162</v>
      </c>
    </row>
    <row r="172" s="2" customFormat="1" ht="21.75" customHeight="1">
      <c r="A172" s="40"/>
      <c r="B172" s="41"/>
      <c r="C172" s="263" t="s">
        <v>194</v>
      </c>
      <c r="D172" s="263" t="s">
        <v>166</v>
      </c>
      <c r="E172" s="264" t="s">
        <v>195</v>
      </c>
      <c r="F172" s="265" t="s">
        <v>196</v>
      </c>
      <c r="G172" s="266" t="s">
        <v>197</v>
      </c>
      <c r="H172" s="267">
        <v>17.34</v>
      </c>
      <c r="I172" s="268"/>
      <c r="J172" s="269">
        <f>ROUND(I172*H172,2)</f>
        <v>0</v>
      </c>
      <c r="K172" s="270"/>
      <c r="L172" s="43"/>
      <c r="M172" s="271" t="s">
        <v>1</v>
      </c>
      <c r="N172" s="272" t="s">
        <v>44</v>
      </c>
      <c r="O172" s="93"/>
      <c r="P172" s="273">
        <f>O172*H172</f>
        <v>0</v>
      </c>
      <c r="Q172" s="273">
        <v>0.0015</v>
      </c>
      <c r="R172" s="273">
        <f>Q172*H172</f>
        <v>0.026010000000000002</v>
      </c>
      <c r="S172" s="273">
        <v>0</v>
      </c>
      <c r="T172" s="27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75" t="s">
        <v>170</v>
      </c>
      <c r="AT172" s="275" t="s">
        <v>166</v>
      </c>
      <c r="AU172" s="275" t="s">
        <v>91</v>
      </c>
      <c r="AY172" s="17" t="s">
        <v>162</v>
      </c>
      <c r="BE172" s="150">
        <f>IF(N172="základní",J172,0)</f>
        <v>0</v>
      </c>
      <c r="BF172" s="150">
        <f>IF(N172="snížená",J172,0)</f>
        <v>0</v>
      </c>
      <c r="BG172" s="150">
        <f>IF(N172="zákl. přenesená",J172,0)</f>
        <v>0</v>
      </c>
      <c r="BH172" s="150">
        <f>IF(N172="sníž. přenesená",J172,0)</f>
        <v>0</v>
      </c>
      <c r="BI172" s="150">
        <f>IF(N172="nulová",J172,0)</f>
        <v>0</v>
      </c>
      <c r="BJ172" s="17" t="s">
        <v>91</v>
      </c>
      <c r="BK172" s="150">
        <f>ROUND(I172*H172,2)</f>
        <v>0</v>
      </c>
      <c r="BL172" s="17" t="s">
        <v>170</v>
      </c>
      <c r="BM172" s="275" t="s">
        <v>198</v>
      </c>
    </row>
    <row r="173" s="13" customFormat="1">
      <c r="A173" s="13"/>
      <c r="B173" s="276"/>
      <c r="C173" s="277"/>
      <c r="D173" s="278" t="s">
        <v>176</v>
      </c>
      <c r="E173" s="279" t="s">
        <v>1</v>
      </c>
      <c r="F173" s="280" t="s">
        <v>199</v>
      </c>
      <c r="G173" s="277"/>
      <c r="H173" s="279" t="s">
        <v>1</v>
      </c>
      <c r="I173" s="281"/>
      <c r="J173" s="277"/>
      <c r="K173" s="277"/>
      <c r="L173" s="282"/>
      <c r="M173" s="283"/>
      <c r="N173" s="284"/>
      <c r="O173" s="284"/>
      <c r="P173" s="284"/>
      <c r="Q173" s="284"/>
      <c r="R173" s="284"/>
      <c r="S173" s="284"/>
      <c r="T173" s="28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86" t="s">
        <v>176</v>
      </c>
      <c r="AU173" s="286" t="s">
        <v>91</v>
      </c>
      <c r="AV173" s="13" t="s">
        <v>85</v>
      </c>
      <c r="AW173" s="13" t="s">
        <v>32</v>
      </c>
      <c r="AX173" s="13" t="s">
        <v>78</v>
      </c>
      <c r="AY173" s="286" t="s">
        <v>162</v>
      </c>
    </row>
    <row r="174" s="14" customFormat="1">
      <c r="A174" s="14"/>
      <c r="B174" s="287"/>
      <c r="C174" s="288"/>
      <c r="D174" s="278" t="s">
        <v>176</v>
      </c>
      <c r="E174" s="289" t="s">
        <v>1</v>
      </c>
      <c r="F174" s="290" t="s">
        <v>200</v>
      </c>
      <c r="G174" s="288"/>
      <c r="H174" s="291">
        <v>17.34</v>
      </c>
      <c r="I174" s="292"/>
      <c r="J174" s="288"/>
      <c r="K174" s="288"/>
      <c r="L174" s="293"/>
      <c r="M174" s="294"/>
      <c r="N174" s="295"/>
      <c r="O174" s="295"/>
      <c r="P174" s="295"/>
      <c r="Q174" s="295"/>
      <c r="R174" s="295"/>
      <c r="S174" s="295"/>
      <c r="T174" s="29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97" t="s">
        <v>176</v>
      </c>
      <c r="AU174" s="297" t="s">
        <v>91</v>
      </c>
      <c r="AV174" s="14" t="s">
        <v>91</v>
      </c>
      <c r="AW174" s="14" t="s">
        <v>32</v>
      </c>
      <c r="AX174" s="14" t="s">
        <v>85</v>
      </c>
      <c r="AY174" s="297" t="s">
        <v>162</v>
      </c>
    </row>
    <row r="175" s="2" customFormat="1" ht="21.75" customHeight="1">
      <c r="A175" s="40"/>
      <c r="B175" s="41"/>
      <c r="C175" s="263" t="s">
        <v>201</v>
      </c>
      <c r="D175" s="263" t="s">
        <v>166</v>
      </c>
      <c r="E175" s="264" t="s">
        <v>202</v>
      </c>
      <c r="F175" s="265" t="s">
        <v>203</v>
      </c>
      <c r="G175" s="266" t="s">
        <v>169</v>
      </c>
      <c r="H175" s="267">
        <v>6.1799999999999997</v>
      </c>
      <c r="I175" s="268"/>
      <c r="J175" s="269">
        <f>ROUND(I175*H175,2)</f>
        <v>0</v>
      </c>
      <c r="K175" s="270"/>
      <c r="L175" s="43"/>
      <c r="M175" s="271" t="s">
        <v>1</v>
      </c>
      <c r="N175" s="272" t="s">
        <v>44</v>
      </c>
      <c r="O175" s="93"/>
      <c r="P175" s="273">
        <f>O175*H175</f>
        <v>0</v>
      </c>
      <c r="Q175" s="273">
        <v>0</v>
      </c>
      <c r="R175" s="273">
        <f>Q175*H175</f>
        <v>0</v>
      </c>
      <c r="S175" s="273">
        <v>0</v>
      </c>
      <c r="T175" s="27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75" t="s">
        <v>170</v>
      </c>
      <c r="AT175" s="275" t="s">
        <v>166</v>
      </c>
      <c r="AU175" s="275" t="s">
        <v>91</v>
      </c>
      <c r="AY175" s="17" t="s">
        <v>162</v>
      </c>
      <c r="BE175" s="150">
        <f>IF(N175="základní",J175,0)</f>
        <v>0</v>
      </c>
      <c r="BF175" s="150">
        <f>IF(N175="snížená",J175,0)</f>
        <v>0</v>
      </c>
      <c r="BG175" s="150">
        <f>IF(N175="zákl. přenesená",J175,0)</f>
        <v>0</v>
      </c>
      <c r="BH175" s="150">
        <f>IF(N175="sníž. přenesená",J175,0)</f>
        <v>0</v>
      </c>
      <c r="BI175" s="150">
        <f>IF(N175="nulová",J175,0)</f>
        <v>0</v>
      </c>
      <c r="BJ175" s="17" t="s">
        <v>91</v>
      </c>
      <c r="BK175" s="150">
        <f>ROUND(I175*H175,2)</f>
        <v>0</v>
      </c>
      <c r="BL175" s="17" t="s">
        <v>170</v>
      </c>
      <c r="BM175" s="275" t="s">
        <v>204</v>
      </c>
    </row>
    <row r="176" s="13" customFormat="1">
      <c r="A176" s="13"/>
      <c r="B176" s="276"/>
      <c r="C176" s="277"/>
      <c r="D176" s="278" t="s">
        <v>176</v>
      </c>
      <c r="E176" s="279" t="s">
        <v>1</v>
      </c>
      <c r="F176" s="280" t="s">
        <v>205</v>
      </c>
      <c r="G176" s="277"/>
      <c r="H176" s="279" t="s">
        <v>1</v>
      </c>
      <c r="I176" s="281"/>
      <c r="J176" s="277"/>
      <c r="K176" s="277"/>
      <c r="L176" s="282"/>
      <c r="M176" s="283"/>
      <c r="N176" s="284"/>
      <c r="O176" s="284"/>
      <c r="P176" s="284"/>
      <c r="Q176" s="284"/>
      <c r="R176" s="284"/>
      <c r="S176" s="284"/>
      <c r="T176" s="28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86" t="s">
        <v>176</v>
      </c>
      <c r="AU176" s="286" t="s">
        <v>91</v>
      </c>
      <c r="AV176" s="13" t="s">
        <v>85</v>
      </c>
      <c r="AW176" s="13" t="s">
        <v>32</v>
      </c>
      <c r="AX176" s="13" t="s">
        <v>78</v>
      </c>
      <c r="AY176" s="286" t="s">
        <v>162</v>
      </c>
    </row>
    <row r="177" s="14" customFormat="1">
      <c r="A177" s="14"/>
      <c r="B177" s="287"/>
      <c r="C177" s="288"/>
      <c r="D177" s="278" t="s">
        <v>176</v>
      </c>
      <c r="E177" s="289" t="s">
        <v>1</v>
      </c>
      <c r="F177" s="290" t="s">
        <v>206</v>
      </c>
      <c r="G177" s="288"/>
      <c r="H177" s="291">
        <v>6.1799999999999997</v>
      </c>
      <c r="I177" s="292"/>
      <c r="J177" s="288"/>
      <c r="K177" s="288"/>
      <c r="L177" s="293"/>
      <c r="M177" s="294"/>
      <c r="N177" s="295"/>
      <c r="O177" s="295"/>
      <c r="P177" s="295"/>
      <c r="Q177" s="295"/>
      <c r="R177" s="295"/>
      <c r="S177" s="295"/>
      <c r="T177" s="29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97" t="s">
        <v>176</v>
      </c>
      <c r="AU177" s="297" t="s">
        <v>91</v>
      </c>
      <c r="AV177" s="14" t="s">
        <v>91</v>
      </c>
      <c r="AW177" s="14" t="s">
        <v>32</v>
      </c>
      <c r="AX177" s="14" t="s">
        <v>85</v>
      </c>
      <c r="AY177" s="297" t="s">
        <v>162</v>
      </c>
    </row>
    <row r="178" s="2" customFormat="1" ht="21.75" customHeight="1">
      <c r="A178" s="40"/>
      <c r="B178" s="41"/>
      <c r="C178" s="263" t="s">
        <v>207</v>
      </c>
      <c r="D178" s="263" t="s">
        <v>166</v>
      </c>
      <c r="E178" s="264" t="s">
        <v>208</v>
      </c>
      <c r="F178" s="265" t="s">
        <v>209</v>
      </c>
      <c r="G178" s="266" t="s">
        <v>169</v>
      </c>
      <c r="H178" s="267">
        <v>6.1799999999999997</v>
      </c>
      <c r="I178" s="268"/>
      <c r="J178" s="269">
        <f>ROUND(I178*H178,2)</f>
        <v>0</v>
      </c>
      <c r="K178" s="270"/>
      <c r="L178" s="43"/>
      <c r="M178" s="271" t="s">
        <v>1</v>
      </c>
      <c r="N178" s="272" t="s">
        <v>44</v>
      </c>
      <c r="O178" s="93"/>
      <c r="P178" s="273">
        <f>O178*H178</f>
        <v>0</v>
      </c>
      <c r="Q178" s="273">
        <v>0</v>
      </c>
      <c r="R178" s="273">
        <f>Q178*H178</f>
        <v>0</v>
      </c>
      <c r="S178" s="273">
        <v>0</v>
      </c>
      <c r="T178" s="27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75" t="s">
        <v>170</v>
      </c>
      <c r="AT178" s="275" t="s">
        <v>166</v>
      </c>
      <c r="AU178" s="275" t="s">
        <v>91</v>
      </c>
      <c r="AY178" s="17" t="s">
        <v>162</v>
      </c>
      <c r="BE178" s="150">
        <f>IF(N178="základní",J178,0)</f>
        <v>0</v>
      </c>
      <c r="BF178" s="150">
        <f>IF(N178="snížená",J178,0)</f>
        <v>0</v>
      </c>
      <c r="BG178" s="150">
        <f>IF(N178="zákl. přenesená",J178,0)</f>
        <v>0</v>
      </c>
      <c r="BH178" s="150">
        <f>IF(N178="sníž. přenesená",J178,0)</f>
        <v>0</v>
      </c>
      <c r="BI178" s="150">
        <f>IF(N178="nulová",J178,0)</f>
        <v>0</v>
      </c>
      <c r="BJ178" s="17" t="s">
        <v>91</v>
      </c>
      <c r="BK178" s="150">
        <f>ROUND(I178*H178,2)</f>
        <v>0</v>
      </c>
      <c r="BL178" s="17" t="s">
        <v>170</v>
      </c>
      <c r="BM178" s="275" t="s">
        <v>210</v>
      </c>
    </row>
    <row r="179" s="12" customFormat="1" ht="22.8" customHeight="1">
      <c r="A179" s="12"/>
      <c r="B179" s="247"/>
      <c r="C179" s="248"/>
      <c r="D179" s="249" t="s">
        <v>77</v>
      </c>
      <c r="E179" s="261" t="s">
        <v>211</v>
      </c>
      <c r="F179" s="261" t="s">
        <v>212</v>
      </c>
      <c r="G179" s="248"/>
      <c r="H179" s="248"/>
      <c r="I179" s="251"/>
      <c r="J179" s="262">
        <f>BK179</f>
        <v>0</v>
      </c>
      <c r="K179" s="248"/>
      <c r="L179" s="253"/>
      <c r="M179" s="254"/>
      <c r="N179" s="255"/>
      <c r="O179" s="255"/>
      <c r="P179" s="256">
        <f>SUM(P180:P204)</f>
        <v>0</v>
      </c>
      <c r="Q179" s="255"/>
      <c r="R179" s="256">
        <f>SUM(R180:R204)</f>
        <v>0.0041574000000000003</v>
      </c>
      <c r="S179" s="255"/>
      <c r="T179" s="257">
        <f>SUM(T180:T204)</f>
        <v>3.6969340000000002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58" t="s">
        <v>85</v>
      </c>
      <c r="AT179" s="259" t="s">
        <v>77</v>
      </c>
      <c r="AU179" s="259" t="s">
        <v>85</v>
      </c>
      <c r="AY179" s="258" t="s">
        <v>162</v>
      </c>
      <c r="BK179" s="260">
        <f>SUM(BK180:BK204)</f>
        <v>0</v>
      </c>
    </row>
    <row r="180" s="2" customFormat="1" ht="21.75" customHeight="1">
      <c r="A180" s="40"/>
      <c r="B180" s="41"/>
      <c r="C180" s="263" t="s">
        <v>213</v>
      </c>
      <c r="D180" s="263" t="s">
        <v>166</v>
      </c>
      <c r="E180" s="264" t="s">
        <v>214</v>
      </c>
      <c r="F180" s="265" t="s">
        <v>215</v>
      </c>
      <c r="G180" s="266" t="s">
        <v>169</v>
      </c>
      <c r="H180" s="267">
        <v>103.935</v>
      </c>
      <c r="I180" s="268"/>
      <c r="J180" s="269">
        <f>ROUND(I180*H180,2)</f>
        <v>0</v>
      </c>
      <c r="K180" s="270"/>
      <c r="L180" s="43"/>
      <c r="M180" s="271" t="s">
        <v>1</v>
      </c>
      <c r="N180" s="272" t="s">
        <v>44</v>
      </c>
      <c r="O180" s="93"/>
      <c r="P180" s="273">
        <f>O180*H180</f>
        <v>0</v>
      </c>
      <c r="Q180" s="273">
        <v>4.0000000000000003E-05</v>
      </c>
      <c r="R180" s="273">
        <f>Q180*H180</f>
        <v>0.0041574000000000003</v>
      </c>
      <c r="S180" s="273">
        <v>0</v>
      </c>
      <c r="T180" s="27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75" t="s">
        <v>170</v>
      </c>
      <c r="AT180" s="275" t="s">
        <v>166</v>
      </c>
      <c r="AU180" s="275" t="s">
        <v>91</v>
      </c>
      <c r="AY180" s="17" t="s">
        <v>162</v>
      </c>
      <c r="BE180" s="150">
        <f>IF(N180="základní",J180,0)</f>
        <v>0</v>
      </c>
      <c r="BF180" s="150">
        <f>IF(N180="snížená",J180,0)</f>
        <v>0</v>
      </c>
      <c r="BG180" s="150">
        <f>IF(N180="zákl. přenesená",J180,0)</f>
        <v>0</v>
      </c>
      <c r="BH180" s="150">
        <f>IF(N180="sníž. přenesená",J180,0)</f>
        <v>0</v>
      </c>
      <c r="BI180" s="150">
        <f>IF(N180="nulová",J180,0)</f>
        <v>0</v>
      </c>
      <c r="BJ180" s="17" t="s">
        <v>91</v>
      </c>
      <c r="BK180" s="150">
        <f>ROUND(I180*H180,2)</f>
        <v>0</v>
      </c>
      <c r="BL180" s="17" t="s">
        <v>170</v>
      </c>
      <c r="BM180" s="275" t="s">
        <v>216</v>
      </c>
    </row>
    <row r="181" s="14" customFormat="1">
      <c r="A181" s="14"/>
      <c r="B181" s="287"/>
      <c r="C181" s="288"/>
      <c r="D181" s="278" t="s">
        <v>176</v>
      </c>
      <c r="E181" s="289" t="s">
        <v>1</v>
      </c>
      <c r="F181" s="290" t="s">
        <v>193</v>
      </c>
      <c r="G181" s="288"/>
      <c r="H181" s="291">
        <v>103.935</v>
      </c>
      <c r="I181" s="292"/>
      <c r="J181" s="288"/>
      <c r="K181" s="288"/>
      <c r="L181" s="293"/>
      <c r="M181" s="294"/>
      <c r="N181" s="295"/>
      <c r="O181" s="295"/>
      <c r="P181" s="295"/>
      <c r="Q181" s="295"/>
      <c r="R181" s="295"/>
      <c r="S181" s="295"/>
      <c r="T181" s="29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97" t="s">
        <v>176</v>
      </c>
      <c r="AU181" s="297" t="s">
        <v>91</v>
      </c>
      <c r="AV181" s="14" t="s">
        <v>91</v>
      </c>
      <c r="AW181" s="14" t="s">
        <v>32</v>
      </c>
      <c r="AX181" s="14" t="s">
        <v>85</v>
      </c>
      <c r="AY181" s="297" t="s">
        <v>162</v>
      </c>
    </row>
    <row r="182" s="2" customFormat="1" ht="21.75" customHeight="1">
      <c r="A182" s="40"/>
      <c r="B182" s="41"/>
      <c r="C182" s="263" t="s">
        <v>217</v>
      </c>
      <c r="D182" s="263" t="s">
        <v>166</v>
      </c>
      <c r="E182" s="264" t="s">
        <v>218</v>
      </c>
      <c r="F182" s="265" t="s">
        <v>219</v>
      </c>
      <c r="G182" s="266" t="s">
        <v>169</v>
      </c>
      <c r="H182" s="267">
        <v>6000</v>
      </c>
      <c r="I182" s="268"/>
      <c r="J182" s="269">
        <f>ROUND(I182*H182,2)</f>
        <v>0</v>
      </c>
      <c r="K182" s="270"/>
      <c r="L182" s="43"/>
      <c r="M182" s="271" t="s">
        <v>1</v>
      </c>
      <c r="N182" s="272" t="s">
        <v>44</v>
      </c>
      <c r="O182" s="93"/>
      <c r="P182" s="273">
        <f>O182*H182</f>
        <v>0</v>
      </c>
      <c r="Q182" s="273">
        <v>0</v>
      </c>
      <c r="R182" s="273">
        <f>Q182*H182</f>
        <v>0</v>
      </c>
      <c r="S182" s="273">
        <v>0</v>
      </c>
      <c r="T182" s="27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75" t="s">
        <v>170</v>
      </c>
      <c r="AT182" s="275" t="s">
        <v>166</v>
      </c>
      <c r="AU182" s="275" t="s">
        <v>91</v>
      </c>
      <c r="AY182" s="17" t="s">
        <v>162</v>
      </c>
      <c r="BE182" s="150">
        <f>IF(N182="základní",J182,0)</f>
        <v>0</v>
      </c>
      <c r="BF182" s="150">
        <f>IF(N182="snížená",J182,0)</f>
        <v>0</v>
      </c>
      <c r="BG182" s="150">
        <f>IF(N182="zákl. přenesená",J182,0)</f>
        <v>0</v>
      </c>
      <c r="BH182" s="150">
        <f>IF(N182="sníž. přenesená",J182,0)</f>
        <v>0</v>
      </c>
      <c r="BI182" s="150">
        <f>IF(N182="nulová",J182,0)</f>
        <v>0</v>
      </c>
      <c r="BJ182" s="17" t="s">
        <v>91</v>
      </c>
      <c r="BK182" s="150">
        <f>ROUND(I182*H182,2)</f>
        <v>0</v>
      </c>
      <c r="BL182" s="17" t="s">
        <v>170</v>
      </c>
      <c r="BM182" s="275" t="s">
        <v>220</v>
      </c>
    </row>
    <row r="183" s="13" customFormat="1">
      <c r="A183" s="13"/>
      <c r="B183" s="276"/>
      <c r="C183" s="277"/>
      <c r="D183" s="278" t="s">
        <v>176</v>
      </c>
      <c r="E183" s="279" t="s">
        <v>1</v>
      </c>
      <c r="F183" s="280" t="s">
        <v>221</v>
      </c>
      <c r="G183" s="277"/>
      <c r="H183" s="279" t="s">
        <v>1</v>
      </c>
      <c r="I183" s="281"/>
      <c r="J183" s="277"/>
      <c r="K183" s="277"/>
      <c r="L183" s="282"/>
      <c r="M183" s="283"/>
      <c r="N183" s="284"/>
      <c r="O183" s="284"/>
      <c r="P183" s="284"/>
      <c r="Q183" s="284"/>
      <c r="R183" s="284"/>
      <c r="S183" s="284"/>
      <c r="T183" s="28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86" t="s">
        <v>176</v>
      </c>
      <c r="AU183" s="286" t="s">
        <v>91</v>
      </c>
      <c r="AV183" s="13" t="s">
        <v>85</v>
      </c>
      <c r="AW183" s="13" t="s">
        <v>32</v>
      </c>
      <c r="AX183" s="13" t="s">
        <v>78</v>
      </c>
      <c r="AY183" s="286" t="s">
        <v>162</v>
      </c>
    </row>
    <row r="184" s="14" customFormat="1">
      <c r="A184" s="14"/>
      <c r="B184" s="287"/>
      <c r="C184" s="288"/>
      <c r="D184" s="278" t="s">
        <v>176</v>
      </c>
      <c r="E184" s="289" t="s">
        <v>1</v>
      </c>
      <c r="F184" s="290" t="s">
        <v>222</v>
      </c>
      <c r="G184" s="288"/>
      <c r="H184" s="291">
        <v>6000</v>
      </c>
      <c r="I184" s="292"/>
      <c r="J184" s="288"/>
      <c r="K184" s="288"/>
      <c r="L184" s="293"/>
      <c r="M184" s="294"/>
      <c r="N184" s="295"/>
      <c r="O184" s="295"/>
      <c r="P184" s="295"/>
      <c r="Q184" s="295"/>
      <c r="R184" s="295"/>
      <c r="S184" s="295"/>
      <c r="T184" s="29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97" t="s">
        <v>176</v>
      </c>
      <c r="AU184" s="297" t="s">
        <v>91</v>
      </c>
      <c r="AV184" s="14" t="s">
        <v>91</v>
      </c>
      <c r="AW184" s="14" t="s">
        <v>32</v>
      </c>
      <c r="AX184" s="14" t="s">
        <v>85</v>
      </c>
      <c r="AY184" s="297" t="s">
        <v>162</v>
      </c>
    </row>
    <row r="185" s="2" customFormat="1" ht="21.75" customHeight="1">
      <c r="A185" s="40"/>
      <c r="B185" s="41"/>
      <c r="C185" s="263" t="s">
        <v>223</v>
      </c>
      <c r="D185" s="263" t="s">
        <v>166</v>
      </c>
      <c r="E185" s="264" t="s">
        <v>224</v>
      </c>
      <c r="F185" s="265" t="s">
        <v>225</v>
      </c>
      <c r="G185" s="266" t="s">
        <v>197</v>
      </c>
      <c r="H185" s="267">
        <v>4</v>
      </c>
      <c r="I185" s="268"/>
      <c r="J185" s="269">
        <f>ROUND(I185*H185,2)</f>
        <v>0</v>
      </c>
      <c r="K185" s="270"/>
      <c r="L185" s="43"/>
      <c r="M185" s="271" t="s">
        <v>1</v>
      </c>
      <c r="N185" s="272" t="s">
        <v>44</v>
      </c>
      <c r="O185" s="93"/>
      <c r="P185" s="273">
        <f>O185*H185</f>
        <v>0</v>
      </c>
      <c r="Q185" s="273">
        <v>0</v>
      </c>
      <c r="R185" s="273">
        <f>Q185*H185</f>
        <v>0</v>
      </c>
      <c r="S185" s="273">
        <v>0.0060000000000000001</v>
      </c>
      <c r="T185" s="274">
        <f>S185*H185</f>
        <v>0.024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75" t="s">
        <v>170</v>
      </c>
      <c r="AT185" s="275" t="s">
        <v>166</v>
      </c>
      <c r="AU185" s="275" t="s">
        <v>91</v>
      </c>
      <c r="AY185" s="17" t="s">
        <v>162</v>
      </c>
      <c r="BE185" s="150">
        <f>IF(N185="základní",J185,0)</f>
        <v>0</v>
      </c>
      <c r="BF185" s="150">
        <f>IF(N185="snížená",J185,0)</f>
        <v>0</v>
      </c>
      <c r="BG185" s="150">
        <f>IF(N185="zákl. přenesená",J185,0)</f>
        <v>0</v>
      </c>
      <c r="BH185" s="150">
        <f>IF(N185="sníž. přenesená",J185,0)</f>
        <v>0</v>
      </c>
      <c r="BI185" s="150">
        <f>IF(N185="nulová",J185,0)</f>
        <v>0</v>
      </c>
      <c r="BJ185" s="17" t="s">
        <v>91</v>
      </c>
      <c r="BK185" s="150">
        <f>ROUND(I185*H185,2)</f>
        <v>0</v>
      </c>
      <c r="BL185" s="17" t="s">
        <v>170</v>
      </c>
      <c r="BM185" s="275" t="s">
        <v>226</v>
      </c>
    </row>
    <row r="186" s="13" customFormat="1">
      <c r="A186" s="13"/>
      <c r="B186" s="276"/>
      <c r="C186" s="277"/>
      <c r="D186" s="278" t="s">
        <v>176</v>
      </c>
      <c r="E186" s="279" t="s">
        <v>1</v>
      </c>
      <c r="F186" s="280" t="s">
        <v>227</v>
      </c>
      <c r="G186" s="277"/>
      <c r="H186" s="279" t="s">
        <v>1</v>
      </c>
      <c r="I186" s="281"/>
      <c r="J186" s="277"/>
      <c r="K186" s="277"/>
      <c r="L186" s="282"/>
      <c r="M186" s="283"/>
      <c r="N186" s="284"/>
      <c r="O186" s="284"/>
      <c r="P186" s="284"/>
      <c r="Q186" s="284"/>
      <c r="R186" s="284"/>
      <c r="S186" s="284"/>
      <c r="T186" s="28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86" t="s">
        <v>176</v>
      </c>
      <c r="AU186" s="286" t="s">
        <v>91</v>
      </c>
      <c r="AV186" s="13" t="s">
        <v>85</v>
      </c>
      <c r="AW186" s="13" t="s">
        <v>32</v>
      </c>
      <c r="AX186" s="13" t="s">
        <v>78</v>
      </c>
      <c r="AY186" s="286" t="s">
        <v>162</v>
      </c>
    </row>
    <row r="187" s="14" customFormat="1">
      <c r="A187" s="14"/>
      <c r="B187" s="287"/>
      <c r="C187" s="288"/>
      <c r="D187" s="278" t="s">
        <v>176</v>
      </c>
      <c r="E187" s="289" t="s">
        <v>1</v>
      </c>
      <c r="F187" s="290" t="s">
        <v>91</v>
      </c>
      <c r="G187" s="288"/>
      <c r="H187" s="291">
        <v>2</v>
      </c>
      <c r="I187" s="292"/>
      <c r="J187" s="288"/>
      <c r="K187" s="288"/>
      <c r="L187" s="293"/>
      <c r="M187" s="294"/>
      <c r="N187" s="295"/>
      <c r="O187" s="295"/>
      <c r="P187" s="295"/>
      <c r="Q187" s="295"/>
      <c r="R187" s="295"/>
      <c r="S187" s="295"/>
      <c r="T187" s="29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97" t="s">
        <v>176</v>
      </c>
      <c r="AU187" s="297" t="s">
        <v>91</v>
      </c>
      <c r="AV187" s="14" t="s">
        <v>91</v>
      </c>
      <c r="AW187" s="14" t="s">
        <v>32</v>
      </c>
      <c r="AX187" s="14" t="s">
        <v>78</v>
      </c>
      <c r="AY187" s="297" t="s">
        <v>162</v>
      </c>
    </row>
    <row r="188" s="13" customFormat="1">
      <c r="A188" s="13"/>
      <c r="B188" s="276"/>
      <c r="C188" s="277"/>
      <c r="D188" s="278" t="s">
        <v>176</v>
      </c>
      <c r="E188" s="279" t="s">
        <v>1</v>
      </c>
      <c r="F188" s="280" t="s">
        <v>228</v>
      </c>
      <c r="G188" s="277"/>
      <c r="H188" s="279" t="s">
        <v>1</v>
      </c>
      <c r="I188" s="281"/>
      <c r="J188" s="277"/>
      <c r="K188" s="277"/>
      <c r="L188" s="282"/>
      <c r="M188" s="283"/>
      <c r="N188" s="284"/>
      <c r="O188" s="284"/>
      <c r="P188" s="284"/>
      <c r="Q188" s="284"/>
      <c r="R188" s="284"/>
      <c r="S188" s="284"/>
      <c r="T188" s="28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86" t="s">
        <v>176</v>
      </c>
      <c r="AU188" s="286" t="s">
        <v>91</v>
      </c>
      <c r="AV188" s="13" t="s">
        <v>85</v>
      </c>
      <c r="AW188" s="13" t="s">
        <v>32</v>
      </c>
      <c r="AX188" s="13" t="s">
        <v>78</v>
      </c>
      <c r="AY188" s="286" t="s">
        <v>162</v>
      </c>
    </row>
    <row r="189" s="14" customFormat="1">
      <c r="A189" s="14"/>
      <c r="B189" s="287"/>
      <c r="C189" s="288"/>
      <c r="D189" s="278" t="s">
        <v>176</v>
      </c>
      <c r="E189" s="289" t="s">
        <v>1</v>
      </c>
      <c r="F189" s="290" t="s">
        <v>91</v>
      </c>
      <c r="G189" s="288"/>
      <c r="H189" s="291">
        <v>2</v>
      </c>
      <c r="I189" s="292"/>
      <c r="J189" s="288"/>
      <c r="K189" s="288"/>
      <c r="L189" s="293"/>
      <c r="M189" s="294"/>
      <c r="N189" s="295"/>
      <c r="O189" s="295"/>
      <c r="P189" s="295"/>
      <c r="Q189" s="295"/>
      <c r="R189" s="295"/>
      <c r="S189" s="295"/>
      <c r="T189" s="29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97" t="s">
        <v>176</v>
      </c>
      <c r="AU189" s="297" t="s">
        <v>91</v>
      </c>
      <c r="AV189" s="14" t="s">
        <v>91</v>
      </c>
      <c r="AW189" s="14" t="s">
        <v>32</v>
      </c>
      <c r="AX189" s="14" t="s">
        <v>78</v>
      </c>
      <c r="AY189" s="297" t="s">
        <v>162</v>
      </c>
    </row>
    <row r="190" s="15" customFormat="1">
      <c r="A190" s="15"/>
      <c r="B190" s="298"/>
      <c r="C190" s="299"/>
      <c r="D190" s="278" t="s">
        <v>176</v>
      </c>
      <c r="E190" s="300" t="s">
        <v>1</v>
      </c>
      <c r="F190" s="301" t="s">
        <v>188</v>
      </c>
      <c r="G190" s="299"/>
      <c r="H190" s="302">
        <v>4</v>
      </c>
      <c r="I190" s="303"/>
      <c r="J190" s="299"/>
      <c r="K190" s="299"/>
      <c r="L190" s="304"/>
      <c r="M190" s="305"/>
      <c r="N190" s="306"/>
      <c r="O190" s="306"/>
      <c r="P190" s="306"/>
      <c r="Q190" s="306"/>
      <c r="R190" s="306"/>
      <c r="S190" s="306"/>
      <c r="T190" s="307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308" t="s">
        <v>176</v>
      </c>
      <c r="AU190" s="308" t="s">
        <v>91</v>
      </c>
      <c r="AV190" s="15" t="s">
        <v>170</v>
      </c>
      <c r="AW190" s="15" t="s">
        <v>32</v>
      </c>
      <c r="AX190" s="15" t="s">
        <v>85</v>
      </c>
      <c r="AY190" s="308" t="s">
        <v>162</v>
      </c>
    </row>
    <row r="191" s="2" customFormat="1" ht="21.75" customHeight="1">
      <c r="A191" s="40"/>
      <c r="B191" s="41"/>
      <c r="C191" s="263" t="s">
        <v>229</v>
      </c>
      <c r="D191" s="263" t="s">
        <v>166</v>
      </c>
      <c r="E191" s="264" t="s">
        <v>230</v>
      </c>
      <c r="F191" s="265" t="s">
        <v>231</v>
      </c>
      <c r="G191" s="266" t="s">
        <v>197</v>
      </c>
      <c r="H191" s="267">
        <v>6</v>
      </c>
      <c r="I191" s="268"/>
      <c r="J191" s="269">
        <f>ROUND(I191*H191,2)</f>
        <v>0</v>
      </c>
      <c r="K191" s="270"/>
      <c r="L191" s="43"/>
      <c r="M191" s="271" t="s">
        <v>1</v>
      </c>
      <c r="N191" s="272" t="s">
        <v>44</v>
      </c>
      <c r="O191" s="93"/>
      <c r="P191" s="273">
        <f>O191*H191</f>
        <v>0</v>
      </c>
      <c r="Q191" s="273">
        <v>0</v>
      </c>
      <c r="R191" s="273">
        <f>Q191*H191</f>
        <v>0</v>
      </c>
      <c r="S191" s="273">
        <v>0.0089999999999999993</v>
      </c>
      <c r="T191" s="274">
        <f>S191*H191</f>
        <v>0.053999999999999992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75" t="s">
        <v>170</v>
      </c>
      <c r="AT191" s="275" t="s">
        <v>166</v>
      </c>
      <c r="AU191" s="275" t="s">
        <v>91</v>
      </c>
      <c r="AY191" s="17" t="s">
        <v>162</v>
      </c>
      <c r="BE191" s="150">
        <f>IF(N191="základní",J191,0)</f>
        <v>0</v>
      </c>
      <c r="BF191" s="150">
        <f>IF(N191="snížená",J191,0)</f>
        <v>0</v>
      </c>
      <c r="BG191" s="150">
        <f>IF(N191="zákl. přenesená",J191,0)</f>
        <v>0</v>
      </c>
      <c r="BH191" s="150">
        <f>IF(N191="sníž. přenesená",J191,0)</f>
        <v>0</v>
      </c>
      <c r="BI191" s="150">
        <f>IF(N191="nulová",J191,0)</f>
        <v>0</v>
      </c>
      <c r="BJ191" s="17" t="s">
        <v>91</v>
      </c>
      <c r="BK191" s="150">
        <f>ROUND(I191*H191,2)</f>
        <v>0</v>
      </c>
      <c r="BL191" s="17" t="s">
        <v>170</v>
      </c>
      <c r="BM191" s="275" t="s">
        <v>232</v>
      </c>
    </row>
    <row r="192" s="13" customFormat="1">
      <c r="A192" s="13"/>
      <c r="B192" s="276"/>
      <c r="C192" s="277"/>
      <c r="D192" s="278" t="s">
        <v>176</v>
      </c>
      <c r="E192" s="279" t="s">
        <v>1</v>
      </c>
      <c r="F192" s="280" t="s">
        <v>233</v>
      </c>
      <c r="G192" s="277"/>
      <c r="H192" s="279" t="s">
        <v>1</v>
      </c>
      <c r="I192" s="281"/>
      <c r="J192" s="277"/>
      <c r="K192" s="277"/>
      <c r="L192" s="282"/>
      <c r="M192" s="283"/>
      <c r="N192" s="284"/>
      <c r="O192" s="284"/>
      <c r="P192" s="284"/>
      <c r="Q192" s="284"/>
      <c r="R192" s="284"/>
      <c r="S192" s="284"/>
      <c r="T192" s="28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86" t="s">
        <v>176</v>
      </c>
      <c r="AU192" s="286" t="s">
        <v>91</v>
      </c>
      <c r="AV192" s="13" t="s">
        <v>85</v>
      </c>
      <c r="AW192" s="13" t="s">
        <v>32</v>
      </c>
      <c r="AX192" s="13" t="s">
        <v>78</v>
      </c>
      <c r="AY192" s="286" t="s">
        <v>162</v>
      </c>
    </row>
    <row r="193" s="14" customFormat="1">
      <c r="A193" s="14"/>
      <c r="B193" s="287"/>
      <c r="C193" s="288"/>
      <c r="D193" s="278" t="s">
        <v>176</v>
      </c>
      <c r="E193" s="289" t="s">
        <v>1</v>
      </c>
      <c r="F193" s="290" t="s">
        <v>163</v>
      </c>
      <c r="G193" s="288"/>
      <c r="H193" s="291">
        <v>6</v>
      </c>
      <c r="I193" s="292"/>
      <c r="J193" s="288"/>
      <c r="K193" s="288"/>
      <c r="L193" s="293"/>
      <c r="M193" s="294"/>
      <c r="N193" s="295"/>
      <c r="O193" s="295"/>
      <c r="P193" s="295"/>
      <c r="Q193" s="295"/>
      <c r="R193" s="295"/>
      <c r="S193" s="295"/>
      <c r="T193" s="29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97" t="s">
        <v>176</v>
      </c>
      <c r="AU193" s="297" t="s">
        <v>91</v>
      </c>
      <c r="AV193" s="14" t="s">
        <v>91</v>
      </c>
      <c r="AW193" s="14" t="s">
        <v>32</v>
      </c>
      <c r="AX193" s="14" t="s">
        <v>85</v>
      </c>
      <c r="AY193" s="297" t="s">
        <v>162</v>
      </c>
    </row>
    <row r="194" s="2" customFormat="1" ht="21.75" customHeight="1">
      <c r="A194" s="40"/>
      <c r="B194" s="41"/>
      <c r="C194" s="263" t="s">
        <v>85</v>
      </c>
      <c r="D194" s="263" t="s">
        <v>166</v>
      </c>
      <c r="E194" s="264" t="s">
        <v>234</v>
      </c>
      <c r="F194" s="265" t="s">
        <v>235</v>
      </c>
      <c r="G194" s="266" t="s">
        <v>169</v>
      </c>
      <c r="H194" s="267">
        <v>40.216999999999999</v>
      </c>
      <c r="I194" s="268"/>
      <c r="J194" s="269">
        <f>ROUND(I194*H194,2)</f>
        <v>0</v>
      </c>
      <c r="K194" s="270"/>
      <c r="L194" s="43"/>
      <c r="M194" s="271" t="s">
        <v>1</v>
      </c>
      <c r="N194" s="272" t="s">
        <v>44</v>
      </c>
      <c r="O194" s="93"/>
      <c r="P194" s="273">
        <f>O194*H194</f>
        <v>0</v>
      </c>
      <c r="Q194" s="273">
        <v>0</v>
      </c>
      <c r="R194" s="273">
        <f>Q194*H194</f>
        <v>0</v>
      </c>
      <c r="S194" s="273">
        <v>0.045999999999999999</v>
      </c>
      <c r="T194" s="274">
        <f>S194*H194</f>
        <v>1.849982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75" t="s">
        <v>170</v>
      </c>
      <c r="AT194" s="275" t="s">
        <v>166</v>
      </c>
      <c r="AU194" s="275" t="s">
        <v>91</v>
      </c>
      <c r="AY194" s="17" t="s">
        <v>162</v>
      </c>
      <c r="BE194" s="150">
        <f>IF(N194="základní",J194,0)</f>
        <v>0</v>
      </c>
      <c r="BF194" s="150">
        <f>IF(N194="snížená",J194,0)</f>
        <v>0</v>
      </c>
      <c r="BG194" s="150">
        <f>IF(N194="zákl. přenesená",J194,0)</f>
        <v>0</v>
      </c>
      <c r="BH194" s="150">
        <f>IF(N194="sníž. přenesená",J194,0)</f>
        <v>0</v>
      </c>
      <c r="BI194" s="150">
        <f>IF(N194="nulová",J194,0)</f>
        <v>0</v>
      </c>
      <c r="BJ194" s="17" t="s">
        <v>91</v>
      </c>
      <c r="BK194" s="150">
        <f>ROUND(I194*H194,2)</f>
        <v>0</v>
      </c>
      <c r="BL194" s="17" t="s">
        <v>170</v>
      </c>
      <c r="BM194" s="275" t="s">
        <v>236</v>
      </c>
    </row>
    <row r="195" s="13" customFormat="1">
      <c r="A195" s="13"/>
      <c r="B195" s="276"/>
      <c r="C195" s="277"/>
      <c r="D195" s="278" t="s">
        <v>176</v>
      </c>
      <c r="E195" s="279" t="s">
        <v>1</v>
      </c>
      <c r="F195" s="280" t="s">
        <v>182</v>
      </c>
      <c r="G195" s="277"/>
      <c r="H195" s="279" t="s">
        <v>1</v>
      </c>
      <c r="I195" s="281"/>
      <c r="J195" s="277"/>
      <c r="K195" s="277"/>
      <c r="L195" s="282"/>
      <c r="M195" s="283"/>
      <c r="N195" s="284"/>
      <c r="O195" s="284"/>
      <c r="P195" s="284"/>
      <c r="Q195" s="284"/>
      <c r="R195" s="284"/>
      <c r="S195" s="284"/>
      <c r="T195" s="28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86" t="s">
        <v>176</v>
      </c>
      <c r="AU195" s="286" t="s">
        <v>91</v>
      </c>
      <c r="AV195" s="13" t="s">
        <v>85</v>
      </c>
      <c r="AW195" s="13" t="s">
        <v>32</v>
      </c>
      <c r="AX195" s="13" t="s">
        <v>78</v>
      </c>
      <c r="AY195" s="286" t="s">
        <v>162</v>
      </c>
    </row>
    <row r="196" s="14" customFormat="1">
      <c r="A196" s="14"/>
      <c r="B196" s="287"/>
      <c r="C196" s="288"/>
      <c r="D196" s="278" t="s">
        <v>176</v>
      </c>
      <c r="E196" s="289" t="s">
        <v>1</v>
      </c>
      <c r="F196" s="290" t="s">
        <v>183</v>
      </c>
      <c r="G196" s="288"/>
      <c r="H196" s="291">
        <v>12.35</v>
      </c>
      <c r="I196" s="292"/>
      <c r="J196" s="288"/>
      <c r="K196" s="288"/>
      <c r="L196" s="293"/>
      <c r="M196" s="294"/>
      <c r="N196" s="295"/>
      <c r="O196" s="295"/>
      <c r="P196" s="295"/>
      <c r="Q196" s="295"/>
      <c r="R196" s="295"/>
      <c r="S196" s="295"/>
      <c r="T196" s="29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97" t="s">
        <v>176</v>
      </c>
      <c r="AU196" s="297" t="s">
        <v>91</v>
      </c>
      <c r="AV196" s="14" t="s">
        <v>91</v>
      </c>
      <c r="AW196" s="14" t="s">
        <v>32</v>
      </c>
      <c r="AX196" s="14" t="s">
        <v>78</v>
      </c>
      <c r="AY196" s="297" t="s">
        <v>162</v>
      </c>
    </row>
    <row r="197" s="13" customFormat="1">
      <c r="A197" s="13"/>
      <c r="B197" s="276"/>
      <c r="C197" s="277"/>
      <c r="D197" s="278" t="s">
        <v>176</v>
      </c>
      <c r="E197" s="279" t="s">
        <v>1</v>
      </c>
      <c r="F197" s="280" t="s">
        <v>184</v>
      </c>
      <c r="G197" s="277"/>
      <c r="H197" s="279" t="s">
        <v>1</v>
      </c>
      <c r="I197" s="281"/>
      <c r="J197" s="277"/>
      <c r="K197" s="277"/>
      <c r="L197" s="282"/>
      <c r="M197" s="283"/>
      <c r="N197" s="284"/>
      <c r="O197" s="284"/>
      <c r="P197" s="284"/>
      <c r="Q197" s="284"/>
      <c r="R197" s="284"/>
      <c r="S197" s="284"/>
      <c r="T197" s="28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86" t="s">
        <v>176</v>
      </c>
      <c r="AU197" s="286" t="s">
        <v>91</v>
      </c>
      <c r="AV197" s="13" t="s">
        <v>85</v>
      </c>
      <c r="AW197" s="13" t="s">
        <v>32</v>
      </c>
      <c r="AX197" s="13" t="s">
        <v>78</v>
      </c>
      <c r="AY197" s="286" t="s">
        <v>162</v>
      </c>
    </row>
    <row r="198" s="14" customFormat="1">
      <c r="A198" s="14"/>
      <c r="B198" s="287"/>
      <c r="C198" s="288"/>
      <c r="D198" s="278" t="s">
        <v>176</v>
      </c>
      <c r="E198" s="289" t="s">
        <v>1</v>
      </c>
      <c r="F198" s="290" t="s">
        <v>185</v>
      </c>
      <c r="G198" s="288"/>
      <c r="H198" s="291">
        <v>13.115</v>
      </c>
      <c r="I198" s="292"/>
      <c r="J198" s="288"/>
      <c r="K198" s="288"/>
      <c r="L198" s="293"/>
      <c r="M198" s="294"/>
      <c r="N198" s="295"/>
      <c r="O198" s="295"/>
      <c r="P198" s="295"/>
      <c r="Q198" s="295"/>
      <c r="R198" s="295"/>
      <c r="S198" s="295"/>
      <c r="T198" s="29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97" t="s">
        <v>176</v>
      </c>
      <c r="AU198" s="297" t="s">
        <v>91</v>
      </c>
      <c r="AV198" s="14" t="s">
        <v>91</v>
      </c>
      <c r="AW198" s="14" t="s">
        <v>32</v>
      </c>
      <c r="AX198" s="14" t="s">
        <v>78</v>
      </c>
      <c r="AY198" s="297" t="s">
        <v>162</v>
      </c>
    </row>
    <row r="199" s="13" customFormat="1">
      <c r="A199" s="13"/>
      <c r="B199" s="276"/>
      <c r="C199" s="277"/>
      <c r="D199" s="278" t="s">
        <v>176</v>
      </c>
      <c r="E199" s="279" t="s">
        <v>1</v>
      </c>
      <c r="F199" s="280" t="s">
        <v>186</v>
      </c>
      <c r="G199" s="277"/>
      <c r="H199" s="279" t="s">
        <v>1</v>
      </c>
      <c r="I199" s="281"/>
      <c r="J199" s="277"/>
      <c r="K199" s="277"/>
      <c r="L199" s="282"/>
      <c r="M199" s="283"/>
      <c r="N199" s="284"/>
      <c r="O199" s="284"/>
      <c r="P199" s="284"/>
      <c r="Q199" s="284"/>
      <c r="R199" s="284"/>
      <c r="S199" s="284"/>
      <c r="T199" s="28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86" t="s">
        <v>176</v>
      </c>
      <c r="AU199" s="286" t="s">
        <v>91</v>
      </c>
      <c r="AV199" s="13" t="s">
        <v>85</v>
      </c>
      <c r="AW199" s="13" t="s">
        <v>32</v>
      </c>
      <c r="AX199" s="13" t="s">
        <v>78</v>
      </c>
      <c r="AY199" s="286" t="s">
        <v>162</v>
      </c>
    </row>
    <row r="200" s="14" customFormat="1">
      <c r="A200" s="14"/>
      <c r="B200" s="287"/>
      <c r="C200" s="288"/>
      <c r="D200" s="278" t="s">
        <v>176</v>
      </c>
      <c r="E200" s="289" t="s">
        <v>1</v>
      </c>
      <c r="F200" s="290" t="s">
        <v>187</v>
      </c>
      <c r="G200" s="288"/>
      <c r="H200" s="291">
        <v>14.752000000000001</v>
      </c>
      <c r="I200" s="292"/>
      <c r="J200" s="288"/>
      <c r="K200" s="288"/>
      <c r="L200" s="293"/>
      <c r="M200" s="294"/>
      <c r="N200" s="295"/>
      <c r="O200" s="295"/>
      <c r="P200" s="295"/>
      <c r="Q200" s="295"/>
      <c r="R200" s="295"/>
      <c r="S200" s="295"/>
      <c r="T200" s="29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97" t="s">
        <v>176</v>
      </c>
      <c r="AU200" s="297" t="s">
        <v>91</v>
      </c>
      <c r="AV200" s="14" t="s">
        <v>91</v>
      </c>
      <c r="AW200" s="14" t="s">
        <v>32</v>
      </c>
      <c r="AX200" s="14" t="s">
        <v>78</v>
      </c>
      <c r="AY200" s="297" t="s">
        <v>162</v>
      </c>
    </row>
    <row r="201" s="15" customFormat="1">
      <c r="A201" s="15"/>
      <c r="B201" s="298"/>
      <c r="C201" s="299"/>
      <c r="D201" s="278" t="s">
        <v>176</v>
      </c>
      <c r="E201" s="300" t="s">
        <v>1</v>
      </c>
      <c r="F201" s="301" t="s">
        <v>188</v>
      </c>
      <c r="G201" s="299"/>
      <c r="H201" s="302">
        <v>40.216999999999999</v>
      </c>
      <c r="I201" s="303"/>
      <c r="J201" s="299"/>
      <c r="K201" s="299"/>
      <c r="L201" s="304"/>
      <c r="M201" s="305"/>
      <c r="N201" s="306"/>
      <c r="O201" s="306"/>
      <c r="P201" s="306"/>
      <c r="Q201" s="306"/>
      <c r="R201" s="306"/>
      <c r="S201" s="306"/>
      <c r="T201" s="307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308" t="s">
        <v>176</v>
      </c>
      <c r="AU201" s="308" t="s">
        <v>91</v>
      </c>
      <c r="AV201" s="15" t="s">
        <v>170</v>
      </c>
      <c r="AW201" s="15" t="s">
        <v>32</v>
      </c>
      <c r="AX201" s="15" t="s">
        <v>85</v>
      </c>
      <c r="AY201" s="308" t="s">
        <v>162</v>
      </c>
    </row>
    <row r="202" s="2" customFormat="1" ht="21.75" customHeight="1">
      <c r="A202" s="40"/>
      <c r="B202" s="41"/>
      <c r="C202" s="263" t="s">
        <v>237</v>
      </c>
      <c r="D202" s="263" t="s">
        <v>166</v>
      </c>
      <c r="E202" s="264" t="s">
        <v>238</v>
      </c>
      <c r="F202" s="265" t="s">
        <v>239</v>
      </c>
      <c r="G202" s="266" t="s">
        <v>169</v>
      </c>
      <c r="H202" s="267">
        <v>26.013999999999999</v>
      </c>
      <c r="I202" s="268"/>
      <c r="J202" s="269">
        <f>ROUND(I202*H202,2)</f>
        <v>0</v>
      </c>
      <c r="K202" s="270"/>
      <c r="L202" s="43"/>
      <c r="M202" s="271" t="s">
        <v>1</v>
      </c>
      <c r="N202" s="272" t="s">
        <v>44</v>
      </c>
      <c r="O202" s="93"/>
      <c r="P202" s="273">
        <f>O202*H202</f>
        <v>0</v>
      </c>
      <c r="Q202" s="273">
        <v>0</v>
      </c>
      <c r="R202" s="273">
        <f>Q202*H202</f>
        <v>0</v>
      </c>
      <c r="S202" s="273">
        <v>0.068000000000000005</v>
      </c>
      <c r="T202" s="274">
        <f>S202*H202</f>
        <v>1.7689520000000001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75" t="s">
        <v>170</v>
      </c>
      <c r="AT202" s="275" t="s">
        <v>166</v>
      </c>
      <c r="AU202" s="275" t="s">
        <v>91</v>
      </c>
      <c r="AY202" s="17" t="s">
        <v>162</v>
      </c>
      <c r="BE202" s="150">
        <f>IF(N202="základní",J202,0)</f>
        <v>0</v>
      </c>
      <c r="BF202" s="150">
        <f>IF(N202="snížená",J202,0)</f>
        <v>0</v>
      </c>
      <c r="BG202" s="150">
        <f>IF(N202="zákl. přenesená",J202,0)</f>
        <v>0</v>
      </c>
      <c r="BH202" s="150">
        <f>IF(N202="sníž. přenesená",J202,0)</f>
        <v>0</v>
      </c>
      <c r="BI202" s="150">
        <f>IF(N202="nulová",J202,0)</f>
        <v>0</v>
      </c>
      <c r="BJ202" s="17" t="s">
        <v>91</v>
      </c>
      <c r="BK202" s="150">
        <f>ROUND(I202*H202,2)</f>
        <v>0</v>
      </c>
      <c r="BL202" s="17" t="s">
        <v>170</v>
      </c>
      <c r="BM202" s="275" t="s">
        <v>240</v>
      </c>
    </row>
    <row r="203" s="13" customFormat="1">
      <c r="A203" s="13"/>
      <c r="B203" s="276"/>
      <c r="C203" s="277"/>
      <c r="D203" s="278" t="s">
        <v>176</v>
      </c>
      <c r="E203" s="279" t="s">
        <v>1</v>
      </c>
      <c r="F203" s="280" t="s">
        <v>205</v>
      </c>
      <c r="G203" s="277"/>
      <c r="H203" s="279" t="s">
        <v>1</v>
      </c>
      <c r="I203" s="281"/>
      <c r="J203" s="277"/>
      <c r="K203" s="277"/>
      <c r="L203" s="282"/>
      <c r="M203" s="283"/>
      <c r="N203" s="284"/>
      <c r="O203" s="284"/>
      <c r="P203" s="284"/>
      <c r="Q203" s="284"/>
      <c r="R203" s="284"/>
      <c r="S203" s="284"/>
      <c r="T203" s="28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86" t="s">
        <v>176</v>
      </c>
      <c r="AU203" s="286" t="s">
        <v>91</v>
      </c>
      <c r="AV203" s="13" t="s">
        <v>85</v>
      </c>
      <c r="AW203" s="13" t="s">
        <v>32</v>
      </c>
      <c r="AX203" s="13" t="s">
        <v>78</v>
      </c>
      <c r="AY203" s="286" t="s">
        <v>162</v>
      </c>
    </row>
    <row r="204" s="14" customFormat="1">
      <c r="A204" s="14"/>
      <c r="B204" s="287"/>
      <c r="C204" s="288"/>
      <c r="D204" s="278" t="s">
        <v>176</v>
      </c>
      <c r="E204" s="289" t="s">
        <v>1</v>
      </c>
      <c r="F204" s="290" t="s">
        <v>241</v>
      </c>
      <c r="G204" s="288"/>
      <c r="H204" s="291">
        <v>26.013999999999999</v>
      </c>
      <c r="I204" s="292"/>
      <c r="J204" s="288"/>
      <c r="K204" s="288"/>
      <c r="L204" s="293"/>
      <c r="M204" s="294"/>
      <c r="N204" s="295"/>
      <c r="O204" s="295"/>
      <c r="P204" s="295"/>
      <c r="Q204" s="295"/>
      <c r="R204" s="295"/>
      <c r="S204" s="295"/>
      <c r="T204" s="29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97" t="s">
        <v>176</v>
      </c>
      <c r="AU204" s="297" t="s">
        <v>91</v>
      </c>
      <c r="AV204" s="14" t="s">
        <v>91</v>
      </c>
      <c r="AW204" s="14" t="s">
        <v>32</v>
      </c>
      <c r="AX204" s="14" t="s">
        <v>85</v>
      </c>
      <c r="AY204" s="297" t="s">
        <v>162</v>
      </c>
    </row>
    <row r="205" s="12" customFormat="1" ht="22.8" customHeight="1">
      <c r="A205" s="12"/>
      <c r="B205" s="247"/>
      <c r="C205" s="248"/>
      <c r="D205" s="249" t="s">
        <v>77</v>
      </c>
      <c r="E205" s="261" t="s">
        <v>242</v>
      </c>
      <c r="F205" s="261" t="s">
        <v>243</v>
      </c>
      <c r="G205" s="248"/>
      <c r="H205" s="248"/>
      <c r="I205" s="251"/>
      <c r="J205" s="262">
        <f>BK205</f>
        <v>0</v>
      </c>
      <c r="K205" s="248"/>
      <c r="L205" s="253"/>
      <c r="M205" s="254"/>
      <c r="N205" s="255"/>
      <c r="O205" s="255"/>
      <c r="P205" s="256">
        <f>SUM(P206:P210)</f>
        <v>0</v>
      </c>
      <c r="Q205" s="255"/>
      <c r="R205" s="256">
        <f>SUM(R206:R210)</f>
        <v>0</v>
      </c>
      <c r="S205" s="255"/>
      <c r="T205" s="257">
        <f>SUM(T206:T210)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58" t="s">
        <v>85</v>
      </c>
      <c r="AT205" s="259" t="s">
        <v>77</v>
      </c>
      <c r="AU205" s="259" t="s">
        <v>85</v>
      </c>
      <c r="AY205" s="258" t="s">
        <v>162</v>
      </c>
      <c r="BK205" s="260">
        <f>SUM(BK206:BK210)</f>
        <v>0</v>
      </c>
    </row>
    <row r="206" s="2" customFormat="1" ht="21.75" customHeight="1">
      <c r="A206" s="40"/>
      <c r="B206" s="41"/>
      <c r="C206" s="263" t="s">
        <v>244</v>
      </c>
      <c r="D206" s="263" t="s">
        <v>166</v>
      </c>
      <c r="E206" s="264" t="s">
        <v>245</v>
      </c>
      <c r="F206" s="265" t="s">
        <v>246</v>
      </c>
      <c r="G206" s="266" t="s">
        <v>247</v>
      </c>
      <c r="H206" s="267">
        <v>5.5880000000000001</v>
      </c>
      <c r="I206" s="268"/>
      <c r="J206" s="269">
        <f>ROUND(I206*H206,2)</f>
        <v>0</v>
      </c>
      <c r="K206" s="270"/>
      <c r="L206" s="43"/>
      <c r="M206" s="271" t="s">
        <v>1</v>
      </c>
      <c r="N206" s="272" t="s">
        <v>44</v>
      </c>
      <c r="O206" s="93"/>
      <c r="P206" s="273">
        <f>O206*H206</f>
        <v>0</v>
      </c>
      <c r="Q206" s="273">
        <v>0</v>
      </c>
      <c r="R206" s="273">
        <f>Q206*H206</f>
        <v>0</v>
      </c>
      <c r="S206" s="273">
        <v>0</v>
      </c>
      <c r="T206" s="27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75" t="s">
        <v>170</v>
      </c>
      <c r="AT206" s="275" t="s">
        <v>166</v>
      </c>
      <c r="AU206" s="275" t="s">
        <v>91</v>
      </c>
      <c r="AY206" s="17" t="s">
        <v>162</v>
      </c>
      <c r="BE206" s="150">
        <f>IF(N206="základní",J206,0)</f>
        <v>0</v>
      </c>
      <c r="BF206" s="150">
        <f>IF(N206="snížená",J206,0)</f>
        <v>0</v>
      </c>
      <c r="BG206" s="150">
        <f>IF(N206="zákl. přenesená",J206,0)</f>
        <v>0</v>
      </c>
      <c r="BH206" s="150">
        <f>IF(N206="sníž. přenesená",J206,0)</f>
        <v>0</v>
      </c>
      <c r="BI206" s="150">
        <f>IF(N206="nulová",J206,0)</f>
        <v>0</v>
      </c>
      <c r="BJ206" s="17" t="s">
        <v>91</v>
      </c>
      <c r="BK206" s="150">
        <f>ROUND(I206*H206,2)</f>
        <v>0</v>
      </c>
      <c r="BL206" s="17" t="s">
        <v>170</v>
      </c>
      <c r="BM206" s="275" t="s">
        <v>248</v>
      </c>
    </row>
    <row r="207" s="2" customFormat="1" ht="21.75" customHeight="1">
      <c r="A207" s="40"/>
      <c r="B207" s="41"/>
      <c r="C207" s="263" t="s">
        <v>249</v>
      </c>
      <c r="D207" s="263" t="s">
        <v>166</v>
      </c>
      <c r="E207" s="264" t="s">
        <v>250</v>
      </c>
      <c r="F207" s="265" t="s">
        <v>251</v>
      </c>
      <c r="G207" s="266" t="s">
        <v>247</v>
      </c>
      <c r="H207" s="267">
        <v>5.5880000000000001</v>
      </c>
      <c r="I207" s="268"/>
      <c r="J207" s="269">
        <f>ROUND(I207*H207,2)</f>
        <v>0</v>
      </c>
      <c r="K207" s="270"/>
      <c r="L207" s="43"/>
      <c r="M207" s="271" t="s">
        <v>1</v>
      </c>
      <c r="N207" s="272" t="s">
        <v>44</v>
      </c>
      <c r="O207" s="93"/>
      <c r="P207" s="273">
        <f>O207*H207</f>
        <v>0</v>
      </c>
      <c r="Q207" s="273">
        <v>0</v>
      </c>
      <c r="R207" s="273">
        <f>Q207*H207</f>
        <v>0</v>
      </c>
      <c r="S207" s="273">
        <v>0</v>
      </c>
      <c r="T207" s="274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75" t="s">
        <v>170</v>
      </c>
      <c r="AT207" s="275" t="s">
        <v>166</v>
      </c>
      <c r="AU207" s="275" t="s">
        <v>91</v>
      </c>
      <c r="AY207" s="17" t="s">
        <v>162</v>
      </c>
      <c r="BE207" s="150">
        <f>IF(N207="základní",J207,0)</f>
        <v>0</v>
      </c>
      <c r="BF207" s="150">
        <f>IF(N207="snížená",J207,0)</f>
        <v>0</v>
      </c>
      <c r="BG207" s="150">
        <f>IF(N207="zákl. přenesená",J207,0)</f>
        <v>0</v>
      </c>
      <c r="BH207" s="150">
        <f>IF(N207="sníž. přenesená",J207,0)</f>
        <v>0</v>
      </c>
      <c r="BI207" s="150">
        <f>IF(N207="nulová",J207,0)</f>
        <v>0</v>
      </c>
      <c r="BJ207" s="17" t="s">
        <v>91</v>
      </c>
      <c r="BK207" s="150">
        <f>ROUND(I207*H207,2)</f>
        <v>0</v>
      </c>
      <c r="BL207" s="17" t="s">
        <v>170</v>
      </c>
      <c r="BM207" s="275" t="s">
        <v>252</v>
      </c>
    </row>
    <row r="208" s="2" customFormat="1" ht="21.75" customHeight="1">
      <c r="A208" s="40"/>
      <c r="B208" s="41"/>
      <c r="C208" s="263" t="s">
        <v>253</v>
      </c>
      <c r="D208" s="263" t="s">
        <v>166</v>
      </c>
      <c r="E208" s="264" t="s">
        <v>254</v>
      </c>
      <c r="F208" s="265" t="s">
        <v>255</v>
      </c>
      <c r="G208" s="266" t="s">
        <v>247</v>
      </c>
      <c r="H208" s="267">
        <v>106.172</v>
      </c>
      <c r="I208" s="268"/>
      <c r="J208" s="269">
        <f>ROUND(I208*H208,2)</f>
        <v>0</v>
      </c>
      <c r="K208" s="270"/>
      <c r="L208" s="43"/>
      <c r="M208" s="271" t="s">
        <v>1</v>
      </c>
      <c r="N208" s="272" t="s">
        <v>44</v>
      </c>
      <c r="O208" s="93"/>
      <c r="P208" s="273">
        <f>O208*H208</f>
        <v>0</v>
      </c>
      <c r="Q208" s="273">
        <v>0</v>
      </c>
      <c r="R208" s="273">
        <f>Q208*H208</f>
        <v>0</v>
      </c>
      <c r="S208" s="273">
        <v>0</v>
      </c>
      <c r="T208" s="27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75" t="s">
        <v>170</v>
      </c>
      <c r="AT208" s="275" t="s">
        <v>166</v>
      </c>
      <c r="AU208" s="275" t="s">
        <v>91</v>
      </c>
      <c r="AY208" s="17" t="s">
        <v>162</v>
      </c>
      <c r="BE208" s="150">
        <f>IF(N208="základní",J208,0)</f>
        <v>0</v>
      </c>
      <c r="BF208" s="150">
        <f>IF(N208="snížená",J208,0)</f>
        <v>0</v>
      </c>
      <c r="BG208" s="150">
        <f>IF(N208="zákl. přenesená",J208,0)</f>
        <v>0</v>
      </c>
      <c r="BH208" s="150">
        <f>IF(N208="sníž. přenesená",J208,0)</f>
        <v>0</v>
      </c>
      <c r="BI208" s="150">
        <f>IF(N208="nulová",J208,0)</f>
        <v>0</v>
      </c>
      <c r="BJ208" s="17" t="s">
        <v>91</v>
      </c>
      <c r="BK208" s="150">
        <f>ROUND(I208*H208,2)</f>
        <v>0</v>
      </c>
      <c r="BL208" s="17" t="s">
        <v>170</v>
      </c>
      <c r="BM208" s="275" t="s">
        <v>256</v>
      </c>
    </row>
    <row r="209" s="14" customFormat="1">
      <c r="A209" s="14"/>
      <c r="B209" s="287"/>
      <c r="C209" s="288"/>
      <c r="D209" s="278" t="s">
        <v>176</v>
      </c>
      <c r="E209" s="288"/>
      <c r="F209" s="290" t="s">
        <v>257</v>
      </c>
      <c r="G209" s="288"/>
      <c r="H209" s="291">
        <v>106.172</v>
      </c>
      <c r="I209" s="292"/>
      <c r="J209" s="288"/>
      <c r="K209" s="288"/>
      <c r="L209" s="293"/>
      <c r="M209" s="294"/>
      <c r="N209" s="295"/>
      <c r="O209" s="295"/>
      <c r="P209" s="295"/>
      <c r="Q209" s="295"/>
      <c r="R209" s="295"/>
      <c r="S209" s="295"/>
      <c r="T209" s="29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97" t="s">
        <v>176</v>
      </c>
      <c r="AU209" s="297" t="s">
        <v>91</v>
      </c>
      <c r="AV209" s="14" t="s">
        <v>91</v>
      </c>
      <c r="AW209" s="14" t="s">
        <v>4</v>
      </c>
      <c r="AX209" s="14" t="s">
        <v>85</v>
      </c>
      <c r="AY209" s="297" t="s">
        <v>162</v>
      </c>
    </row>
    <row r="210" s="2" customFormat="1" ht="21.75" customHeight="1">
      <c r="A210" s="40"/>
      <c r="B210" s="41"/>
      <c r="C210" s="263" t="s">
        <v>258</v>
      </c>
      <c r="D210" s="263" t="s">
        <v>166</v>
      </c>
      <c r="E210" s="264" t="s">
        <v>259</v>
      </c>
      <c r="F210" s="265" t="s">
        <v>260</v>
      </c>
      <c r="G210" s="266" t="s">
        <v>247</v>
      </c>
      <c r="H210" s="267">
        <v>4.1600000000000001</v>
      </c>
      <c r="I210" s="268"/>
      <c r="J210" s="269">
        <f>ROUND(I210*H210,2)</f>
        <v>0</v>
      </c>
      <c r="K210" s="270"/>
      <c r="L210" s="43"/>
      <c r="M210" s="271" t="s">
        <v>1</v>
      </c>
      <c r="N210" s="272" t="s">
        <v>44</v>
      </c>
      <c r="O210" s="93"/>
      <c r="P210" s="273">
        <f>O210*H210</f>
        <v>0</v>
      </c>
      <c r="Q210" s="273">
        <v>0</v>
      </c>
      <c r="R210" s="273">
        <f>Q210*H210</f>
        <v>0</v>
      </c>
      <c r="S210" s="273">
        <v>0</v>
      </c>
      <c r="T210" s="27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75" t="s">
        <v>170</v>
      </c>
      <c r="AT210" s="275" t="s">
        <v>166</v>
      </c>
      <c r="AU210" s="275" t="s">
        <v>91</v>
      </c>
      <c r="AY210" s="17" t="s">
        <v>162</v>
      </c>
      <c r="BE210" s="150">
        <f>IF(N210="základní",J210,0)</f>
        <v>0</v>
      </c>
      <c r="BF210" s="150">
        <f>IF(N210="snížená",J210,0)</f>
        <v>0</v>
      </c>
      <c r="BG210" s="150">
        <f>IF(N210="zákl. přenesená",J210,0)</f>
        <v>0</v>
      </c>
      <c r="BH210" s="150">
        <f>IF(N210="sníž. přenesená",J210,0)</f>
        <v>0</v>
      </c>
      <c r="BI210" s="150">
        <f>IF(N210="nulová",J210,0)</f>
        <v>0</v>
      </c>
      <c r="BJ210" s="17" t="s">
        <v>91</v>
      </c>
      <c r="BK210" s="150">
        <f>ROUND(I210*H210,2)</f>
        <v>0</v>
      </c>
      <c r="BL210" s="17" t="s">
        <v>170</v>
      </c>
      <c r="BM210" s="275" t="s">
        <v>261</v>
      </c>
    </row>
    <row r="211" s="12" customFormat="1" ht="22.8" customHeight="1">
      <c r="A211" s="12"/>
      <c r="B211" s="247"/>
      <c r="C211" s="248"/>
      <c r="D211" s="249" t="s">
        <v>77</v>
      </c>
      <c r="E211" s="261" t="s">
        <v>262</v>
      </c>
      <c r="F211" s="261" t="s">
        <v>263</v>
      </c>
      <c r="G211" s="248"/>
      <c r="H211" s="248"/>
      <c r="I211" s="251"/>
      <c r="J211" s="262">
        <f>BK211</f>
        <v>0</v>
      </c>
      <c r="K211" s="248"/>
      <c r="L211" s="253"/>
      <c r="M211" s="254"/>
      <c r="N211" s="255"/>
      <c r="O211" s="255"/>
      <c r="P211" s="256">
        <f>P212</f>
        <v>0</v>
      </c>
      <c r="Q211" s="255"/>
      <c r="R211" s="256">
        <f>R212</f>
        <v>0</v>
      </c>
      <c r="S211" s="255"/>
      <c r="T211" s="257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58" t="s">
        <v>85</v>
      </c>
      <c r="AT211" s="259" t="s">
        <v>77</v>
      </c>
      <c r="AU211" s="259" t="s">
        <v>85</v>
      </c>
      <c r="AY211" s="258" t="s">
        <v>162</v>
      </c>
      <c r="BK211" s="260">
        <f>BK212</f>
        <v>0</v>
      </c>
    </row>
    <row r="212" s="2" customFormat="1" ht="16.5" customHeight="1">
      <c r="A212" s="40"/>
      <c r="B212" s="41"/>
      <c r="C212" s="263" t="s">
        <v>264</v>
      </c>
      <c r="D212" s="263" t="s">
        <v>166</v>
      </c>
      <c r="E212" s="264" t="s">
        <v>265</v>
      </c>
      <c r="F212" s="265" t="s">
        <v>266</v>
      </c>
      <c r="G212" s="266" t="s">
        <v>247</v>
      </c>
      <c r="H212" s="267">
        <v>1.962</v>
      </c>
      <c r="I212" s="268"/>
      <c r="J212" s="269">
        <f>ROUND(I212*H212,2)</f>
        <v>0</v>
      </c>
      <c r="K212" s="270"/>
      <c r="L212" s="43"/>
      <c r="M212" s="271" t="s">
        <v>1</v>
      </c>
      <c r="N212" s="272" t="s">
        <v>44</v>
      </c>
      <c r="O212" s="93"/>
      <c r="P212" s="273">
        <f>O212*H212</f>
        <v>0</v>
      </c>
      <c r="Q212" s="273">
        <v>0</v>
      </c>
      <c r="R212" s="273">
        <f>Q212*H212</f>
        <v>0</v>
      </c>
      <c r="S212" s="273">
        <v>0</v>
      </c>
      <c r="T212" s="27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75" t="s">
        <v>170</v>
      </c>
      <c r="AT212" s="275" t="s">
        <v>166</v>
      </c>
      <c r="AU212" s="275" t="s">
        <v>91</v>
      </c>
      <c r="AY212" s="17" t="s">
        <v>162</v>
      </c>
      <c r="BE212" s="150">
        <f>IF(N212="základní",J212,0)</f>
        <v>0</v>
      </c>
      <c r="BF212" s="150">
        <f>IF(N212="snížená",J212,0)</f>
        <v>0</v>
      </c>
      <c r="BG212" s="150">
        <f>IF(N212="zákl. přenesená",J212,0)</f>
        <v>0</v>
      </c>
      <c r="BH212" s="150">
        <f>IF(N212="sníž. přenesená",J212,0)</f>
        <v>0</v>
      </c>
      <c r="BI212" s="150">
        <f>IF(N212="nulová",J212,0)</f>
        <v>0</v>
      </c>
      <c r="BJ212" s="17" t="s">
        <v>91</v>
      </c>
      <c r="BK212" s="150">
        <f>ROUND(I212*H212,2)</f>
        <v>0</v>
      </c>
      <c r="BL212" s="17" t="s">
        <v>170</v>
      </c>
      <c r="BM212" s="275" t="s">
        <v>267</v>
      </c>
    </row>
    <row r="213" s="12" customFormat="1" ht="25.92" customHeight="1">
      <c r="A213" s="12"/>
      <c r="B213" s="247"/>
      <c r="C213" s="248"/>
      <c r="D213" s="249" t="s">
        <v>77</v>
      </c>
      <c r="E213" s="250" t="s">
        <v>268</v>
      </c>
      <c r="F213" s="250" t="s">
        <v>269</v>
      </c>
      <c r="G213" s="248"/>
      <c r="H213" s="248"/>
      <c r="I213" s="251"/>
      <c r="J213" s="252">
        <f>BK213</f>
        <v>0</v>
      </c>
      <c r="K213" s="248"/>
      <c r="L213" s="253"/>
      <c r="M213" s="254"/>
      <c r="N213" s="255"/>
      <c r="O213" s="255"/>
      <c r="P213" s="256">
        <f>P214+P229+P245+P269+P323+P340+P351+P409+P413+P419+P457+P473+P491+P522+P766+P820</f>
        <v>0</v>
      </c>
      <c r="Q213" s="255"/>
      <c r="R213" s="256">
        <f>R214+R229+R245+R269+R323+R340+R351+R409+R413+R419+R457+R473+R491+R522+R766+R820</f>
        <v>1.8633730700000002</v>
      </c>
      <c r="S213" s="255"/>
      <c r="T213" s="257">
        <f>T214+T229+T245+T269+T323+T340+T351+T409+T413+T419+T457+T473+T491+T522+T766+T820</f>
        <v>1.8905705799999999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58" t="s">
        <v>91</v>
      </c>
      <c r="AT213" s="259" t="s">
        <v>77</v>
      </c>
      <c r="AU213" s="259" t="s">
        <v>78</v>
      </c>
      <c r="AY213" s="258" t="s">
        <v>162</v>
      </c>
      <c r="BK213" s="260">
        <f>BK214+BK229+BK245+BK269+BK323+BK340+BK351+BK409+BK413+BK419+BK457+BK473+BK491+BK522+BK766+BK820</f>
        <v>0</v>
      </c>
    </row>
    <row r="214" s="12" customFormat="1" ht="22.8" customHeight="1">
      <c r="A214" s="12"/>
      <c r="B214" s="247"/>
      <c r="C214" s="248"/>
      <c r="D214" s="249" t="s">
        <v>77</v>
      </c>
      <c r="E214" s="261" t="s">
        <v>270</v>
      </c>
      <c r="F214" s="261" t="s">
        <v>271</v>
      </c>
      <c r="G214" s="248"/>
      <c r="H214" s="248"/>
      <c r="I214" s="251"/>
      <c r="J214" s="262">
        <f>BK214</f>
        <v>0</v>
      </c>
      <c r="K214" s="248"/>
      <c r="L214" s="253"/>
      <c r="M214" s="254"/>
      <c r="N214" s="255"/>
      <c r="O214" s="255"/>
      <c r="P214" s="256">
        <f>SUM(P215:P228)</f>
        <v>0</v>
      </c>
      <c r="Q214" s="255"/>
      <c r="R214" s="256">
        <f>SUM(R215:R228)</f>
        <v>0.091450079999999989</v>
      </c>
      <c r="S214" s="255"/>
      <c r="T214" s="257">
        <f>SUM(T215:T228)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58" t="s">
        <v>91</v>
      </c>
      <c r="AT214" s="259" t="s">
        <v>77</v>
      </c>
      <c r="AU214" s="259" t="s">
        <v>85</v>
      </c>
      <c r="AY214" s="258" t="s">
        <v>162</v>
      </c>
      <c r="BK214" s="260">
        <f>SUM(BK215:BK228)</f>
        <v>0</v>
      </c>
    </row>
    <row r="215" s="2" customFormat="1" ht="21.75" customHeight="1">
      <c r="A215" s="40"/>
      <c r="B215" s="41"/>
      <c r="C215" s="263" t="s">
        <v>272</v>
      </c>
      <c r="D215" s="263" t="s">
        <v>166</v>
      </c>
      <c r="E215" s="264" t="s">
        <v>273</v>
      </c>
      <c r="F215" s="265" t="s">
        <v>274</v>
      </c>
      <c r="G215" s="266" t="s">
        <v>275</v>
      </c>
      <c r="H215" s="267">
        <v>21.940000000000001</v>
      </c>
      <c r="I215" s="268"/>
      <c r="J215" s="269">
        <f>ROUND(I215*H215,2)</f>
        <v>0</v>
      </c>
      <c r="K215" s="270"/>
      <c r="L215" s="43"/>
      <c r="M215" s="271" t="s">
        <v>1</v>
      </c>
      <c r="N215" s="272" t="s">
        <v>44</v>
      </c>
      <c r="O215" s="93"/>
      <c r="P215" s="273">
        <f>O215*H215</f>
        <v>0</v>
      </c>
      <c r="Q215" s="273">
        <v>0</v>
      </c>
      <c r="R215" s="273">
        <f>Q215*H215</f>
        <v>0</v>
      </c>
      <c r="S215" s="273">
        <v>0</v>
      </c>
      <c r="T215" s="27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75" t="s">
        <v>276</v>
      </c>
      <c r="AT215" s="275" t="s">
        <v>166</v>
      </c>
      <c r="AU215" s="275" t="s">
        <v>91</v>
      </c>
      <c r="AY215" s="17" t="s">
        <v>162</v>
      </c>
      <c r="BE215" s="150">
        <f>IF(N215="základní",J215,0)</f>
        <v>0</v>
      </c>
      <c r="BF215" s="150">
        <f>IF(N215="snížená",J215,0)</f>
        <v>0</v>
      </c>
      <c r="BG215" s="150">
        <f>IF(N215="zákl. přenesená",J215,0)</f>
        <v>0</v>
      </c>
      <c r="BH215" s="150">
        <f>IF(N215="sníž. přenesená",J215,0)</f>
        <v>0</v>
      </c>
      <c r="BI215" s="150">
        <f>IF(N215="nulová",J215,0)</f>
        <v>0</v>
      </c>
      <c r="BJ215" s="17" t="s">
        <v>91</v>
      </c>
      <c r="BK215" s="150">
        <f>ROUND(I215*H215,2)</f>
        <v>0</v>
      </c>
      <c r="BL215" s="17" t="s">
        <v>276</v>
      </c>
      <c r="BM215" s="275" t="s">
        <v>277</v>
      </c>
    </row>
    <row r="216" s="14" customFormat="1">
      <c r="A216" s="14"/>
      <c r="B216" s="287"/>
      <c r="C216" s="288"/>
      <c r="D216" s="278" t="s">
        <v>176</v>
      </c>
      <c r="E216" s="289" t="s">
        <v>1</v>
      </c>
      <c r="F216" s="290" t="s">
        <v>278</v>
      </c>
      <c r="G216" s="288"/>
      <c r="H216" s="291">
        <v>21.940000000000001</v>
      </c>
      <c r="I216" s="292"/>
      <c r="J216" s="288"/>
      <c r="K216" s="288"/>
      <c r="L216" s="293"/>
      <c r="M216" s="294"/>
      <c r="N216" s="295"/>
      <c r="O216" s="295"/>
      <c r="P216" s="295"/>
      <c r="Q216" s="295"/>
      <c r="R216" s="295"/>
      <c r="S216" s="295"/>
      <c r="T216" s="29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97" t="s">
        <v>176</v>
      </c>
      <c r="AU216" s="297" t="s">
        <v>91</v>
      </c>
      <c r="AV216" s="14" t="s">
        <v>91</v>
      </c>
      <c r="AW216" s="14" t="s">
        <v>32</v>
      </c>
      <c r="AX216" s="14" t="s">
        <v>85</v>
      </c>
      <c r="AY216" s="297" t="s">
        <v>162</v>
      </c>
    </row>
    <row r="217" s="2" customFormat="1" ht="16.5" customHeight="1">
      <c r="A217" s="40"/>
      <c r="B217" s="41"/>
      <c r="C217" s="309" t="s">
        <v>279</v>
      </c>
      <c r="D217" s="309" t="s">
        <v>280</v>
      </c>
      <c r="E217" s="310" t="s">
        <v>281</v>
      </c>
      <c r="F217" s="311" t="s">
        <v>282</v>
      </c>
      <c r="G217" s="312" t="s">
        <v>197</v>
      </c>
      <c r="H217" s="313">
        <v>21.940000000000001</v>
      </c>
      <c r="I217" s="314"/>
      <c r="J217" s="315">
        <f>ROUND(I217*H217,2)</f>
        <v>0</v>
      </c>
      <c r="K217" s="316"/>
      <c r="L217" s="317"/>
      <c r="M217" s="318" t="s">
        <v>1</v>
      </c>
      <c r="N217" s="319" t="s">
        <v>44</v>
      </c>
      <c r="O217" s="93"/>
      <c r="P217" s="273">
        <f>O217*H217</f>
        <v>0</v>
      </c>
      <c r="Q217" s="273">
        <v>8.0000000000000007E-05</v>
      </c>
      <c r="R217" s="273">
        <f>Q217*H217</f>
        <v>0.0017552000000000002</v>
      </c>
      <c r="S217" s="273">
        <v>0</v>
      </c>
      <c r="T217" s="27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75" t="s">
        <v>283</v>
      </c>
      <c r="AT217" s="275" t="s">
        <v>280</v>
      </c>
      <c r="AU217" s="275" t="s">
        <v>91</v>
      </c>
      <c r="AY217" s="17" t="s">
        <v>162</v>
      </c>
      <c r="BE217" s="150">
        <f>IF(N217="základní",J217,0)</f>
        <v>0</v>
      </c>
      <c r="BF217" s="150">
        <f>IF(N217="snížená",J217,0)</f>
        <v>0</v>
      </c>
      <c r="BG217" s="150">
        <f>IF(N217="zákl. přenesená",J217,0)</f>
        <v>0</v>
      </c>
      <c r="BH217" s="150">
        <f>IF(N217="sníž. přenesená",J217,0)</f>
        <v>0</v>
      </c>
      <c r="BI217" s="150">
        <f>IF(N217="nulová",J217,0)</f>
        <v>0</v>
      </c>
      <c r="BJ217" s="17" t="s">
        <v>91</v>
      </c>
      <c r="BK217" s="150">
        <f>ROUND(I217*H217,2)</f>
        <v>0</v>
      </c>
      <c r="BL217" s="17" t="s">
        <v>276</v>
      </c>
      <c r="BM217" s="275" t="s">
        <v>284</v>
      </c>
    </row>
    <row r="218" s="2" customFormat="1" ht="21.75" customHeight="1">
      <c r="A218" s="40"/>
      <c r="B218" s="41"/>
      <c r="C218" s="263" t="s">
        <v>285</v>
      </c>
      <c r="D218" s="263" t="s">
        <v>166</v>
      </c>
      <c r="E218" s="264" t="s">
        <v>286</v>
      </c>
      <c r="F218" s="265" t="s">
        <v>287</v>
      </c>
      <c r="G218" s="266" t="s">
        <v>169</v>
      </c>
      <c r="H218" s="267">
        <v>6.1799999999999997</v>
      </c>
      <c r="I218" s="268"/>
      <c r="J218" s="269">
        <f>ROUND(I218*H218,2)</f>
        <v>0</v>
      </c>
      <c r="K218" s="270"/>
      <c r="L218" s="43"/>
      <c r="M218" s="271" t="s">
        <v>1</v>
      </c>
      <c r="N218" s="272" t="s">
        <v>44</v>
      </c>
      <c r="O218" s="93"/>
      <c r="P218" s="273">
        <f>O218*H218</f>
        <v>0</v>
      </c>
      <c r="Q218" s="273">
        <v>0.0045199999999999997</v>
      </c>
      <c r="R218" s="273">
        <f>Q218*H218</f>
        <v>0.027933599999999996</v>
      </c>
      <c r="S218" s="273">
        <v>0</v>
      </c>
      <c r="T218" s="27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75" t="s">
        <v>276</v>
      </c>
      <c r="AT218" s="275" t="s">
        <v>166</v>
      </c>
      <c r="AU218" s="275" t="s">
        <v>91</v>
      </c>
      <c r="AY218" s="17" t="s">
        <v>162</v>
      </c>
      <c r="BE218" s="150">
        <f>IF(N218="základní",J218,0)</f>
        <v>0</v>
      </c>
      <c r="BF218" s="150">
        <f>IF(N218="snížená",J218,0)</f>
        <v>0</v>
      </c>
      <c r="BG218" s="150">
        <f>IF(N218="zákl. přenesená",J218,0)</f>
        <v>0</v>
      </c>
      <c r="BH218" s="150">
        <f>IF(N218="sníž. přenesená",J218,0)</f>
        <v>0</v>
      </c>
      <c r="BI218" s="150">
        <f>IF(N218="nulová",J218,0)</f>
        <v>0</v>
      </c>
      <c r="BJ218" s="17" t="s">
        <v>91</v>
      </c>
      <c r="BK218" s="150">
        <f>ROUND(I218*H218,2)</f>
        <v>0</v>
      </c>
      <c r="BL218" s="17" t="s">
        <v>276</v>
      </c>
      <c r="BM218" s="275" t="s">
        <v>288</v>
      </c>
    </row>
    <row r="219" s="13" customFormat="1">
      <c r="A219" s="13"/>
      <c r="B219" s="276"/>
      <c r="C219" s="277"/>
      <c r="D219" s="278" t="s">
        <v>176</v>
      </c>
      <c r="E219" s="279" t="s">
        <v>1</v>
      </c>
      <c r="F219" s="280" t="s">
        <v>289</v>
      </c>
      <c r="G219" s="277"/>
      <c r="H219" s="279" t="s">
        <v>1</v>
      </c>
      <c r="I219" s="281"/>
      <c r="J219" s="277"/>
      <c r="K219" s="277"/>
      <c r="L219" s="282"/>
      <c r="M219" s="283"/>
      <c r="N219" s="284"/>
      <c r="O219" s="284"/>
      <c r="P219" s="284"/>
      <c r="Q219" s="284"/>
      <c r="R219" s="284"/>
      <c r="S219" s="284"/>
      <c r="T219" s="28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86" t="s">
        <v>176</v>
      </c>
      <c r="AU219" s="286" t="s">
        <v>91</v>
      </c>
      <c r="AV219" s="13" t="s">
        <v>85</v>
      </c>
      <c r="AW219" s="13" t="s">
        <v>32</v>
      </c>
      <c r="AX219" s="13" t="s">
        <v>78</v>
      </c>
      <c r="AY219" s="286" t="s">
        <v>162</v>
      </c>
    </row>
    <row r="220" s="14" customFormat="1">
      <c r="A220" s="14"/>
      <c r="B220" s="287"/>
      <c r="C220" s="288"/>
      <c r="D220" s="278" t="s">
        <v>176</v>
      </c>
      <c r="E220" s="289" t="s">
        <v>1</v>
      </c>
      <c r="F220" s="290" t="s">
        <v>206</v>
      </c>
      <c r="G220" s="288"/>
      <c r="H220" s="291">
        <v>6.1799999999999997</v>
      </c>
      <c r="I220" s="292"/>
      <c r="J220" s="288"/>
      <c r="K220" s="288"/>
      <c r="L220" s="293"/>
      <c r="M220" s="294"/>
      <c r="N220" s="295"/>
      <c r="O220" s="295"/>
      <c r="P220" s="295"/>
      <c r="Q220" s="295"/>
      <c r="R220" s="295"/>
      <c r="S220" s="295"/>
      <c r="T220" s="29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97" t="s">
        <v>176</v>
      </c>
      <c r="AU220" s="297" t="s">
        <v>91</v>
      </c>
      <c r="AV220" s="14" t="s">
        <v>91</v>
      </c>
      <c r="AW220" s="14" t="s">
        <v>32</v>
      </c>
      <c r="AX220" s="14" t="s">
        <v>78</v>
      </c>
      <c r="AY220" s="297" t="s">
        <v>162</v>
      </c>
    </row>
    <row r="221" s="15" customFormat="1">
      <c r="A221" s="15"/>
      <c r="B221" s="298"/>
      <c r="C221" s="299"/>
      <c r="D221" s="278" t="s">
        <v>176</v>
      </c>
      <c r="E221" s="300" t="s">
        <v>1</v>
      </c>
      <c r="F221" s="301" t="s">
        <v>188</v>
      </c>
      <c r="G221" s="299"/>
      <c r="H221" s="302">
        <v>6.1799999999999997</v>
      </c>
      <c r="I221" s="303"/>
      <c r="J221" s="299"/>
      <c r="K221" s="299"/>
      <c r="L221" s="304"/>
      <c r="M221" s="305"/>
      <c r="N221" s="306"/>
      <c r="O221" s="306"/>
      <c r="P221" s="306"/>
      <c r="Q221" s="306"/>
      <c r="R221" s="306"/>
      <c r="S221" s="306"/>
      <c r="T221" s="307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308" t="s">
        <v>176</v>
      </c>
      <c r="AU221" s="308" t="s">
        <v>91</v>
      </c>
      <c r="AV221" s="15" t="s">
        <v>170</v>
      </c>
      <c r="AW221" s="15" t="s">
        <v>32</v>
      </c>
      <c r="AX221" s="15" t="s">
        <v>85</v>
      </c>
      <c r="AY221" s="308" t="s">
        <v>162</v>
      </c>
    </row>
    <row r="222" s="2" customFormat="1" ht="21.75" customHeight="1">
      <c r="A222" s="40"/>
      <c r="B222" s="41"/>
      <c r="C222" s="263" t="s">
        <v>290</v>
      </c>
      <c r="D222" s="263" t="s">
        <v>166</v>
      </c>
      <c r="E222" s="264" t="s">
        <v>291</v>
      </c>
      <c r="F222" s="265" t="s">
        <v>292</v>
      </c>
      <c r="G222" s="266" t="s">
        <v>169</v>
      </c>
      <c r="H222" s="267">
        <v>13.664</v>
      </c>
      <c r="I222" s="268"/>
      <c r="J222" s="269">
        <f>ROUND(I222*H222,2)</f>
        <v>0</v>
      </c>
      <c r="K222" s="270"/>
      <c r="L222" s="43"/>
      <c r="M222" s="271" t="s">
        <v>1</v>
      </c>
      <c r="N222" s="272" t="s">
        <v>44</v>
      </c>
      <c r="O222" s="93"/>
      <c r="P222" s="273">
        <f>O222*H222</f>
        <v>0</v>
      </c>
      <c r="Q222" s="273">
        <v>0.0045199999999999997</v>
      </c>
      <c r="R222" s="273">
        <f>Q222*H222</f>
        <v>0.061761279999999995</v>
      </c>
      <c r="S222" s="273">
        <v>0</v>
      </c>
      <c r="T222" s="27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75" t="s">
        <v>276</v>
      </c>
      <c r="AT222" s="275" t="s">
        <v>166</v>
      </c>
      <c r="AU222" s="275" t="s">
        <v>91</v>
      </c>
      <c r="AY222" s="17" t="s">
        <v>162</v>
      </c>
      <c r="BE222" s="150">
        <f>IF(N222="základní",J222,0)</f>
        <v>0</v>
      </c>
      <c r="BF222" s="150">
        <f>IF(N222="snížená",J222,0)</f>
        <v>0</v>
      </c>
      <c r="BG222" s="150">
        <f>IF(N222="zákl. přenesená",J222,0)</f>
        <v>0</v>
      </c>
      <c r="BH222" s="150">
        <f>IF(N222="sníž. přenesená",J222,0)</f>
        <v>0</v>
      </c>
      <c r="BI222" s="150">
        <f>IF(N222="nulová",J222,0)</f>
        <v>0</v>
      </c>
      <c r="BJ222" s="17" t="s">
        <v>91</v>
      </c>
      <c r="BK222" s="150">
        <f>ROUND(I222*H222,2)</f>
        <v>0</v>
      </c>
      <c r="BL222" s="17" t="s">
        <v>276</v>
      </c>
      <c r="BM222" s="275" t="s">
        <v>293</v>
      </c>
    </row>
    <row r="223" s="13" customFormat="1">
      <c r="A223" s="13"/>
      <c r="B223" s="276"/>
      <c r="C223" s="277"/>
      <c r="D223" s="278" t="s">
        <v>176</v>
      </c>
      <c r="E223" s="279" t="s">
        <v>1</v>
      </c>
      <c r="F223" s="280" t="s">
        <v>294</v>
      </c>
      <c r="G223" s="277"/>
      <c r="H223" s="279" t="s">
        <v>1</v>
      </c>
      <c r="I223" s="281"/>
      <c r="J223" s="277"/>
      <c r="K223" s="277"/>
      <c r="L223" s="282"/>
      <c r="M223" s="283"/>
      <c r="N223" s="284"/>
      <c r="O223" s="284"/>
      <c r="P223" s="284"/>
      <c r="Q223" s="284"/>
      <c r="R223" s="284"/>
      <c r="S223" s="284"/>
      <c r="T223" s="28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86" t="s">
        <v>176</v>
      </c>
      <c r="AU223" s="286" t="s">
        <v>91</v>
      </c>
      <c r="AV223" s="13" t="s">
        <v>85</v>
      </c>
      <c r="AW223" s="13" t="s">
        <v>32</v>
      </c>
      <c r="AX223" s="13" t="s">
        <v>78</v>
      </c>
      <c r="AY223" s="286" t="s">
        <v>162</v>
      </c>
    </row>
    <row r="224" s="14" customFormat="1">
      <c r="A224" s="14"/>
      <c r="B224" s="287"/>
      <c r="C224" s="288"/>
      <c r="D224" s="278" t="s">
        <v>176</v>
      </c>
      <c r="E224" s="289" t="s">
        <v>1</v>
      </c>
      <c r="F224" s="290" t="s">
        <v>295</v>
      </c>
      <c r="G224" s="288"/>
      <c r="H224" s="291">
        <v>12.6</v>
      </c>
      <c r="I224" s="292"/>
      <c r="J224" s="288"/>
      <c r="K224" s="288"/>
      <c r="L224" s="293"/>
      <c r="M224" s="294"/>
      <c r="N224" s="295"/>
      <c r="O224" s="295"/>
      <c r="P224" s="295"/>
      <c r="Q224" s="295"/>
      <c r="R224" s="295"/>
      <c r="S224" s="295"/>
      <c r="T224" s="29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97" t="s">
        <v>176</v>
      </c>
      <c r="AU224" s="297" t="s">
        <v>91</v>
      </c>
      <c r="AV224" s="14" t="s">
        <v>91</v>
      </c>
      <c r="AW224" s="14" t="s">
        <v>32</v>
      </c>
      <c r="AX224" s="14" t="s">
        <v>78</v>
      </c>
      <c r="AY224" s="297" t="s">
        <v>162</v>
      </c>
    </row>
    <row r="225" s="13" customFormat="1">
      <c r="A225" s="13"/>
      <c r="B225" s="276"/>
      <c r="C225" s="277"/>
      <c r="D225" s="278" t="s">
        <v>176</v>
      </c>
      <c r="E225" s="279" t="s">
        <v>1</v>
      </c>
      <c r="F225" s="280" t="s">
        <v>296</v>
      </c>
      <c r="G225" s="277"/>
      <c r="H225" s="279" t="s">
        <v>1</v>
      </c>
      <c r="I225" s="281"/>
      <c r="J225" s="277"/>
      <c r="K225" s="277"/>
      <c r="L225" s="282"/>
      <c r="M225" s="283"/>
      <c r="N225" s="284"/>
      <c r="O225" s="284"/>
      <c r="P225" s="284"/>
      <c r="Q225" s="284"/>
      <c r="R225" s="284"/>
      <c r="S225" s="284"/>
      <c r="T225" s="28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86" t="s">
        <v>176</v>
      </c>
      <c r="AU225" s="286" t="s">
        <v>91</v>
      </c>
      <c r="AV225" s="13" t="s">
        <v>85</v>
      </c>
      <c r="AW225" s="13" t="s">
        <v>32</v>
      </c>
      <c r="AX225" s="13" t="s">
        <v>78</v>
      </c>
      <c r="AY225" s="286" t="s">
        <v>162</v>
      </c>
    </row>
    <row r="226" s="14" customFormat="1">
      <c r="A226" s="14"/>
      <c r="B226" s="287"/>
      <c r="C226" s="288"/>
      <c r="D226" s="278" t="s">
        <v>176</v>
      </c>
      <c r="E226" s="289" t="s">
        <v>1</v>
      </c>
      <c r="F226" s="290" t="s">
        <v>297</v>
      </c>
      <c r="G226" s="288"/>
      <c r="H226" s="291">
        <v>1.0640000000000001</v>
      </c>
      <c r="I226" s="292"/>
      <c r="J226" s="288"/>
      <c r="K226" s="288"/>
      <c r="L226" s="293"/>
      <c r="M226" s="294"/>
      <c r="N226" s="295"/>
      <c r="O226" s="295"/>
      <c r="P226" s="295"/>
      <c r="Q226" s="295"/>
      <c r="R226" s="295"/>
      <c r="S226" s="295"/>
      <c r="T226" s="29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97" t="s">
        <v>176</v>
      </c>
      <c r="AU226" s="297" t="s">
        <v>91</v>
      </c>
      <c r="AV226" s="14" t="s">
        <v>91</v>
      </c>
      <c r="AW226" s="14" t="s">
        <v>32</v>
      </c>
      <c r="AX226" s="14" t="s">
        <v>78</v>
      </c>
      <c r="AY226" s="297" t="s">
        <v>162</v>
      </c>
    </row>
    <row r="227" s="15" customFormat="1">
      <c r="A227" s="15"/>
      <c r="B227" s="298"/>
      <c r="C227" s="299"/>
      <c r="D227" s="278" t="s">
        <v>176</v>
      </c>
      <c r="E227" s="300" t="s">
        <v>1</v>
      </c>
      <c r="F227" s="301" t="s">
        <v>188</v>
      </c>
      <c r="G227" s="299"/>
      <c r="H227" s="302">
        <v>13.664</v>
      </c>
      <c r="I227" s="303"/>
      <c r="J227" s="299"/>
      <c r="K227" s="299"/>
      <c r="L227" s="304"/>
      <c r="M227" s="305"/>
      <c r="N227" s="306"/>
      <c r="O227" s="306"/>
      <c r="P227" s="306"/>
      <c r="Q227" s="306"/>
      <c r="R227" s="306"/>
      <c r="S227" s="306"/>
      <c r="T227" s="307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308" t="s">
        <v>176</v>
      </c>
      <c r="AU227" s="308" t="s">
        <v>91</v>
      </c>
      <c r="AV227" s="15" t="s">
        <v>170</v>
      </c>
      <c r="AW227" s="15" t="s">
        <v>32</v>
      </c>
      <c r="AX227" s="15" t="s">
        <v>85</v>
      </c>
      <c r="AY227" s="308" t="s">
        <v>162</v>
      </c>
    </row>
    <row r="228" s="2" customFormat="1" ht="21.75" customHeight="1">
      <c r="A228" s="40"/>
      <c r="B228" s="41"/>
      <c r="C228" s="263" t="s">
        <v>298</v>
      </c>
      <c r="D228" s="263" t="s">
        <v>166</v>
      </c>
      <c r="E228" s="264" t="s">
        <v>299</v>
      </c>
      <c r="F228" s="265" t="s">
        <v>300</v>
      </c>
      <c r="G228" s="266" t="s">
        <v>247</v>
      </c>
      <c r="H228" s="267">
        <v>0.090999999999999998</v>
      </c>
      <c r="I228" s="268"/>
      <c r="J228" s="269">
        <f>ROUND(I228*H228,2)</f>
        <v>0</v>
      </c>
      <c r="K228" s="270"/>
      <c r="L228" s="43"/>
      <c r="M228" s="271" t="s">
        <v>1</v>
      </c>
      <c r="N228" s="272" t="s">
        <v>44</v>
      </c>
      <c r="O228" s="93"/>
      <c r="P228" s="273">
        <f>O228*H228</f>
        <v>0</v>
      </c>
      <c r="Q228" s="273">
        <v>0</v>
      </c>
      <c r="R228" s="273">
        <f>Q228*H228</f>
        <v>0</v>
      </c>
      <c r="S228" s="273">
        <v>0</v>
      </c>
      <c r="T228" s="27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75" t="s">
        <v>276</v>
      </c>
      <c r="AT228" s="275" t="s">
        <v>166</v>
      </c>
      <c r="AU228" s="275" t="s">
        <v>91</v>
      </c>
      <c r="AY228" s="17" t="s">
        <v>162</v>
      </c>
      <c r="BE228" s="150">
        <f>IF(N228="základní",J228,0)</f>
        <v>0</v>
      </c>
      <c r="BF228" s="150">
        <f>IF(N228="snížená",J228,0)</f>
        <v>0</v>
      </c>
      <c r="BG228" s="150">
        <f>IF(N228="zákl. přenesená",J228,0)</f>
        <v>0</v>
      </c>
      <c r="BH228" s="150">
        <f>IF(N228="sníž. přenesená",J228,0)</f>
        <v>0</v>
      </c>
      <c r="BI228" s="150">
        <f>IF(N228="nulová",J228,0)</f>
        <v>0</v>
      </c>
      <c r="BJ228" s="17" t="s">
        <v>91</v>
      </c>
      <c r="BK228" s="150">
        <f>ROUND(I228*H228,2)</f>
        <v>0</v>
      </c>
      <c r="BL228" s="17" t="s">
        <v>276</v>
      </c>
      <c r="BM228" s="275" t="s">
        <v>301</v>
      </c>
    </row>
    <row r="229" s="12" customFormat="1" ht="22.8" customHeight="1">
      <c r="A229" s="12"/>
      <c r="B229" s="247"/>
      <c r="C229" s="248"/>
      <c r="D229" s="249" t="s">
        <v>77</v>
      </c>
      <c r="E229" s="261" t="s">
        <v>302</v>
      </c>
      <c r="F229" s="261" t="s">
        <v>303</v>
      </c>
      <c r="G229" s="248"/>
      <c r="H229" s="248"/>
      <c r="I229" s="251"/>
      <c r="J229" s="262">
        <f>BK229</f>
        <v>0</v>
      </c>
      <c r="K229" s="248"/>
      <c r="L229" s="253"/>
      <c r="M229" s="254"/>
      <c r="N229" s="255"/>
      <c r="O229" s="255"/>
      <c r="P229" s="256">
        <f>SUM(P230:P244)</f>
        <v>0</v>
      </c>
      <c r="Q229" s="255"/>
      <c r="R229" s="256">
        <f>SUM(R230:R244)</f>
        <v>0.010800000000000001</v>
      </c>
      <c r="S229" s="255"/>
      <c r="T229" s="257">
        <f>SUM(T230:T244)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58" t="s">
        <v>91</v>
      </c>
      <c r="AT229" s="259" t="s">
        <v>77</v>
      </c>
      <c r="AU229" s="259" t="s">
        <v>85</v>
      </c>
      <c r="AY229" s="258" t="s">
        <v>162</v>
      </c>
      <c r="BK229" s="260">
        <f>SUM(BK230:BK244)</f>
        <v>0</v>
      </c>
    </row>
    <row r="230" s="2" customFormat="1" ht="16.5" customHeight="1">
      <c r="A230" s="40"/>
      <c r="B230" s="41"/>
      <c r="C230" s="263" t="s">
        <v>304</v>
      </c>
      <c r="D230" s="263" t="s">
        <v>166</v>
      </c>
      <c r="E230" s="264" t="s">
        <v>305</v>
      </c>
      <c r="F230" s="265" t="s">
        <v>306</v>
      </c>
      <c r="G230" s="266" t="s">
        <v>275</v>
      </c>
      <c r="H230" s="267">
        <v>1</v>
      </c>
      <c r="I230" s="268"/>
      <c r="J230" s="269">
        <f>ROUND(I230*H230,2)</f>
        <v>0</v>
      </c>
      <c r="K230" s="270"/>
      <c r="L230" s="43"/>
      <c r="M230" s="271" t="s">
        <v>1</v>
      </c>
      <c r="N230" s="272" t="s">
        <v>44</v>
      </c>
      <c r="O230" s="93"/>
      <c r="P230" s="273">
        <f>O230*H230</f>
        <v>0</v>
      </c>
      <c r="Q230" s="273">
        <v>0</v>
      </c>
      <c r="R230" s="273">
        <f>Q230*H230</f>
        <v>0</v>
      </c>
      <c r="S230" s="273">
        <v>0</v>
      </c>
      <c r="T230" s="27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75" t="s">
        <v>276</v>
      </c>
      <c r="AT230" s="275" t="s">
        <v>166</v>
      </c>
      <c r="AU230" s="275" t="s">
        <v>91</v>
      </c>
      <c r="AY230" s="17" t="s">
        <v>162</v>
      </c>
      <c r="BE230" s="150">
        <f>IF(N230="základní",J230,0)</f>
        <v>0</v>
      </c>
      <c r="BF230" s="150">
        <f>IF(N230="snížená",J230,0)</f>
        <v>0</v>
      </c>
      <c r="BG230" s="150">
        <f>IF(N230="zákl. přenesená",J230,0)</f>
        <v>0</v>
      </c>
      <c r="BH230" s="150">
        <f>IF(N230="sníž. přenesená",J230,0)</f>
        <v>0</v>
      </c>
      <c r="BI230" s="150">
        <f>IF(N230="nulová",J230,0)</f>
        <v>0</v>
      </c>
      <c r="BJ230" s="17" t="s">
        <v>91</v>
      </c>
      <c r="BK230" s="150">
        <f>ROUND(I230*H230,2)</f>
        <v>0</v>
      </c>
      <c r="BL230" s="17" t="s">
        <v>276</v>
      </c>
      <c r="BM230" s="275" t="s">
        <v>307</v>
      </c>
    </row>
    <row r="231" s="2" customFormat="1" ht="16.5" customHeight="1">
      <c r="A231" s="40"/>
      <c r="B231" s="41"/>
      <c r="C231" s="263" t="s">
        <v>308</v>
      </c>
      <c r="D231" s="263" t="s">
        <v>166</v>
      </c>
      <c r="E231" s="264" t="s">
        <v>309</v>
      </c>
      <c r="F231" s="265" t="s">
        <v>310</v>
      </c>
      <c r="G231" s="266" t="s">
        <v>275</v>
      </c>
      <c r="H231" s="267">
        <v>2</v>
      </c>
      <c r="I231" s="268"/>
      <c r="J231" s="269">
        <f>ROUND(I231*H231,2)</f>
        <v>0</v>
      </c>
      <c r="K231" s="270"/>
      <c r="L231" s="43"/>
      <c r="M231" s="271" t="s">
        <v>1</v>
      </c>
      <c r="N231" s="272" t="s">
        <v>44</v>
      </c>
      <c r="O231" s="93"/>
      <c r="P231" s="273">
        <f>O231*H231</f>
        <v>0</v>
      </c>
      <c r="Q231" s="273">
        <v>0.0018</v>
      </c>
      <c r="R231" s="273">
        <f>Q231*H231</f>
        <v>0.0035999999999999999</v>
      </c>
      <c r="S231" s="273">
        <v>0</v>
      </c>
      <c r="T231" s="274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75" t="s">
        <v>276</v>
      </c>
      <c r="AT231" s="275" t="s">
        <v>166</v>
      </c>
      <c r="AU231" s="275" t="s">
        <v>91</v>
      </c>
      <c r="AY231" s="17" t="s">
        <v>162</v>
      </c>
      <c r="BE231" s="150">
        <f>IF(N231="základní",J231,0)</f>
        <v>0</v>
      </c>
      <c r="BF231" s="150">
        <f>IF(N231="snížená",J231,0)</f>
        <v>0</v>
      </c>
      <c r="BG231" s="150">
        <f>IF(N231="zákl. přenesená",J231,0)</f>
        <v>0</v>
      </c>
      <c r="BH231" s="150">
        <f>IF(N231="sníž. přenesená",J231,0)</f>
        <v>0</v>
      </c>
      <c r="BI231" s="150">
        <f>IF(N231="nulová",J231,0)</f>
        <v>0</v>
      </c>
      <c r="BJ231" s="17" t="s">
        <v>91</v>
      </c>
      <c r="BK231" s="150">
        <f>ROUND(I231*H231,2)</f>
        <v>0</v>
      </c>
      <c r="BL231" s="17" t="s">
        <v>276</v>
      </c>
      <c r="BM231" s="275" t="s">
        <v>311</v>
      </c>
    </row>
    <row r="232" s="14" customFormat="1">
      <c r="A232" s="14"/>
      <c r="B232" s="287"/>
      <c r="C232" s="288"/>
      <c r="D232" s="278" t="s">
        <v>176</v>
      </c>
      <c r="E232" s="289" t="s">
        <v>1</v>
      </c>
      <c r="F232" s="290" t="s">
        <v>91</v>
      </c>
      <c r="G232" s="288"/>
      <c r="H232" s="291">
        <v>2</v>
      </c>
      <c r="I232" s="292"/>
      <c r="J232" s="288"/>
      <c r="K232" s="288"/>
      <c r="L232" s="293"/>
      <c r="M232" s="294"/>
      <c r="N232" s="295"/>
      <c r="O232" s="295"/>
      <c r="P232" s="295"/>
      <c r="Q232" s="295"/>
      <c r="R232" s="295"/>
      <c r="S232" s="295"/>
      <c r="T232" s="29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97" t="s">
        <v>176</v>
      </c>
      <c r="AU232" s="297" t="s">
        <v>91</v>
      </c>
      <c r="AV232" s="14" t="s">
        <v>91</v>
      </c>
      <c r="AW232" s="14" t="s">
        <v>32</v>
      </c>
      <c r="AX232" s="14" t="s">
        <v>78</v>
      </c>
      <c r="AY232" s="297" t="s">
        <v>162</v>
      </c>
    </row>
    <row r="233" s="15" customFormat="1">
      <c r="A233" s="15"/>
      <c r="B233" s="298"/>
      <c r="C233" s="299"/>
      <c r="D233" s="278" t="s">
        <v>176</v>
      </c>
      <c r="E233" s="300" t="s">
        <v>1</v>
      </c>
      <c r="F233" s="301" t="s">
        <v>188</v>
      </c>
      <c r="G233" s="299"/>
      <c r="H233" s="302">
        <v>2</v>
      </c>
      <c r="I233" s="303"/>
      <c r="J233" s="299"/>
      <c r="K233" s="299"/>
      <c r="L233" s="304"/>
      <c r="M233" s="305"/>
      <c r="N233" s="306"/>
      <c r="O233" s="306"/>
      <c r="P233" s="306"/>
      <c r="Q233" s="306"/>
      <c r="R233" s="306"/>
      <c r="S233" s="306"/>
      <c r="T233" s="307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308" t="s">
        <v>176</v>
      </c>
      <c r="AU233" s="308" t="s">
        <v>91</v>
      </c>
      <c r="AV233" s="15" t="s">
        <v>170</v>
      </c>
      <c r="AW233" s="15" t="s">
        <v>32</v>
      </c>
      <c r="AX233" s="15" t="s">
        <v>85</v>
      </c>
      <c r="AY233" s="308" t="s">
        <v>162</v>
      </c>
    </row>
    <row r="234" s="2" customFormat="1" ht="16.5" customHeight="1">
      <c r="A234" s="40"/>
      <c r="B234" s="41"/>
      <c r="C234" s="263" t="s">
        <v>312</v>
      </c>
      <c r="D234" s="263" t="s">
        <v>166</v>
      </c>
      <c r="E234" s="264" t="s">
        <v>313</v>
      </c>
      <c r="F234" s="265" t="s">
        <v>314</v>
      </c>
      <c r="G234" s="266" t="s">
        <v>275</v>
      </c>
      <c r="H234" s="267">
        <v>2</v>
      </c>
      <c r="I234" s="268"/>
      <c r="J234" s="269">
        <f>ROUND(I234*H234,2)</f>
        <v>0</v>
      </c>
      <c r="K234" s="270"/>
      <c r="L234" s="43"/>
      <c r="M234" s="271" t="s">
        <v>1</v>
      </c>
      <c r="N234" s="272" t="s">
        <v>44</v>
      </c>
      <c r="O234" s="93"/>
      <c r="P234" s="273">
        <f>O234*H234</f>
        <v>0</v>
      </c>
      <c r="Q234" s="273">
        <v>0.0010100000000000001</v>
      </c>
      <c r="R234" s="273">
        <f>Q234*H234</f>
        <v>0.0020200000000000001</v>
      </c>
      <c r="S234" s="273">
        <v>0</v>
      </c>
      <c r="T234" s="274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75" t="s">
        <v>276</v>
      </c>
      <c r="AT234" s="275" t="s">
        <v>166</v>
      </c>
      <c r="AU234" s="275" t="s">
        <v>91</v>
      </c>
      <c r="AY234" s="17" t="s">
        <v>162</v>
      </c>
      <c r="BE234" s="150">
        <f>IF(N234="základní",J234,0)</f>
        <v>0</v>
      </c>
      <c r="BF234" s="150">
        <f>IF(N234="snížená",J234,0)</f>
        <v>0</v>
      </c>
      <c r="BG234" s="150">
        <f>IF(N234="zákl. přenesená",J234,0)</f>
        <v>0</v>
      </c>
      <c r="BH234" s="150">
        <f>IF(N234="sníž. přenesená",J234,0)</f>
        <v>0</v>
      </c>
      <c r="BI234" s="150">
        <f>IF(N234="nulová",J234,0)</f>
        <v>0</v>
      </c>
      <c r="BJ234" s="17" t="s">
        <v>91</v>
      </c>
      <c r="BK234" s="150">
        <f>ROUND(I234*H234,2)</f>
        <v>0</v>
      </c>
      <c r="BL234" s="17" t="s">
        <v>276</v>
      </c>
      <c r="BM234" s="275" t="s">
        <v>315</v>
      </c>
    </row>
    <row r="235" s="2" customFormat="1" ht="16.5" customHeight="1">
      <c r="A235" s="40"/>
      <c r="B235" s="41"/>
      <c r="C235" s="263" t="s">
        <v>316</v>
      </c>
      <c r="D235" s="263" t="s">
        <v>166</v>
      </c>
      <c r="E235" s="264" t="s">
        <v>317</v>
      </c>
      <c r="F235" s="265" t="s">
        <v>318</v>
      </c>
      <c r="G235" s="266" t="s">
        <v>197</v>
      </c>
      <c r="H235" s="267">
        <v>2</v>
      </c>
      <c r="I235" s="268"/>
      <c r="J235" s="269">
        <f>ROUND(I235*H235,2)</f>
        <v>0</v>
      </c>
      <c r="K235" s="270"/>
      <c r="L235" s="43"/>
      <c r="M235" s="271" t="s">
        <v>1</v>
      </c>
      <c r="N235" s="272" t="s">
        <v>44</v>
      </c>
      <c r="O235" s="93"/>
      <c r="P235" s="273">
        <f>O235*H235</f>
        <v>0</v>
      </c>
      <c r="Q235" s="273">
        <v>0.0011000000000000001</v>
      </c>
      <c r="R235" s="273">
        <f>Q235*H235</f>
        <v>0.0022000000000000001</v>
      </c>
      <c r="S235" s="273">
        <v>0</v>
      </c>
      <c r="T235" s="27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75" t="s">
        <v>276</v>
      </c>
      <c r="AT235" s="275" t="s">
        <v>166</v>
      </c>
      <c r="AU235" s="275" t="s">
        <v>91</v>
      </c>
      <c r="AY235" s="17" t="s">
        <v>162</v>
      </c>
      <c r="BE235" s="150">
        <f>IF(N235="základní",J235,0)</f>
        <v>0</v>
      </c>
      <c r="BF235" s="150">
        <f>IF(N235="snížená",J235,0)</f>
        <v>0</v>
      </c>
      <c r="BG235" s="150">
        <f>IF(N235="zákl. přenesená",J235,0)</f>
        <v>0</v>
      </c>
      <c r="BH235" s="150">
        <f>IF(N235="sníž. přenesená",J235,0)</f>
        <v>0</v>
      </c>
      <c r="BI235" s="150">
        <f>IF(N235="nulová",J235,0)</f>
        <v>0</v>
      </c>
      <c r="BJ235" s="17" t="s">
        <v>91</v>
      </c>
      <c r="BK235" s="150">
        <f>ROUND(I235*H235,2)</f>
        <v>0</v>
      </c>
      <c r="BL235" s="17" t="s">
        <v>276</v>
      </c>
      <c r="BM235" s="275" t="s">
        <v>319</v>
      </c>
    </row>
    <row r="236" s="2" customFormat="1" ht="16.5" customHeight="1">
      <c r="A236" s="40"/>
      <c r="B236" s="41"/>
      <c r="C236" s="263" t="s">
        <v>320</v>
      </c>
      <c r="D236" s="263" t="s">
        <v>166</v>
      </c>
      <c r="E236" s="264" t="s">
        <v>321</v>
      </c>
      <c r="F236" s="265" t="s">
        <v>322</v>
      </c>
      <c r="G236" s="266" t="s">
        <v>197</v>
      </c>
      <c r="H236" s="267">
        <v>2</v>
      </c>
      <c r="I236" s="268"/>
      <c r="J236" s="269">
        <f>ROUND(I236*H236,2)</f>
        <v>0</v>
      </c>
      <c r="K236" s="270"/>
      <c r="L236" s="43"/>
      <c r="M236" s="271" t="s">
        <v>1</v>
      </c>
      <c r="N236" s="272" t="s">
        <v>44</v>
      </c>
      <c r="O236" s="93"/>
      <c r="P236" s="273">
        <f>O236*H236</f>
        <v>0</v>
      </c>
      <c r="Q236" s="273">
        <v>0.00035</v>
      </c>
      <c r="R236" s="273">
        <f>Q236*H236</f>
        <v>0.00069999999999999999</v>
      </c>
      <c r="S236" s="273">
        <v>0</v>
      </c>
      <c r="T236" s="27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75" t="s">
        <v>276</v>
      </c>
      <c r="AT236" s="275" t="s">
        <v>166</v>
      </c>
      <c r="AU236" s="275" t="s">
        <v>91</v>
      </c>
      <c r="AY236" s="17" t="s">
        <v>162</v>
      </c>
      <c r="BE236" s="150">
        <f>IF(N236="základní",J236,0)</f>
        <v>0</v>
      </c>
      <c r="BF236" s="150">
        <f>IF(N236="snížená",J236,0)</f>
        <v>0</v>
      </c>
      <c r="BG236" s="150">
        <f>IF(N236="zákl. přenesená",J236,0)</f>
        <v>0</v>
      </c>
      <c r="BH236" s="150">
        <f>IF(N236="sníž. přenesená",J236,0)</f>
        <v>0</v>
      </c>
      <c r="BI236" s="150">
        <f>IF(N236="nulová",J236,0)</f>
        <v>0</v>
      </c>
      <c r="BJ236" s="17" t="s">
        <v>91</v>
      </c>
      <c r="BK236" s="150">
        <f>ROUND(I236*H236,2)</f>
        <v>0</v>
      </c>
      <c r="BL236" s="17" t="s">
        <v>276</v>
      </c>
      <c r="BM236" s="275" t="s">
        <v>323</v>
      </c>
    </row>
    <row r="237" s="2" customFormat="1" ht="16.5" customHeight="1">
      <c r="A237" s="40"/>
      <c r="B237" s="41"/>
      <c r="C237" s="263" t="s">
        <v>324</v>
      </c>
      <c r="D237" s="263" t="s">
        <v>166</v>
      </c>
      <c r="E237" s="264" t="s">
        <v>325</v>
      </c>
      <c r="F237" s="265" t="s">
        <v>326</v>
      </c>
      <c r="G237" s="266" t="s">
        <v>197</v>
      </c>
      <c r="H237" s="267">
        <v>4</v>
      </c>
      <c r="I237" s="268"/>
      <c r="J237" s="269">
        <f>ROUND(I237*H237,2)</f>
        <v>0</v>
      </c>
      <c r="K237" s="270"/>
      <c r="L237" s="43"/>
      <c r="M237" s="271" t="s">
        <v>1</v>
      </c>
      <c r="N237" s="272" t="s">
        <v>44</v>
      </c>
      <c r="O237" s="93"/>
      <c r="P237" s="273">
        <f>O237*H237</f>
        <v>0</v>
      </c>
      <c r="Q237" s="273">
        <v>0.00056999999999999998</v>
      </c>
      <c r="R237" s="273">
        <f>Q237*H237</f>
        <v>0.0022799999999999999</v>
      </c>
      <c r="S237" s="273">
        <v>0</v>
      </c>
      <c r="T237" s="27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75" t="s">
        <v>276</v>
      </c>
      <c r="AT237" s="275" t="s">
        <v>166</v>
      </c>
      <c r="AU237" s="275" t="s">
        <v>91</v>
      </c>
      <c r="AY237" s="17" t="s">
        <v>162</v>
      </c>
      <c r="BE237" s="150">
        <f>IF(N237="základní",J237,0)</f>
        <v>0</v>
      </c>
      <c r="BF237" s="150">
        <f>IF(N237="snížená",J237,0)</f>
        <v>0</v>
      </c>
      <c r="BG237" s="150">
        <f>IF(N237="zákl. přenesená",J237,0)</f>
        <v>0</v>
      </c>
      <c r="BH237" s="150">
        <f>IF(N237="sníž. přenesená",J237,0)</f>
        <v>0</v>
      </c>
      <c r="BI237" s="150">
        <f>IF(N237="nulová",J237,0)</f>
        <v>0</v>
      </c>
      <c r="BJ237" s="17" t="s">
        <v>91</v>
      </c>
      <c r="BK237" s="150">
        <f>ROUND(I237*H237,2)</f>
        <v>0</v>
      </c>
      <c r="BL237" s="17" t="s">
        <v>276</v>
      </c>
      <c r="BM237" s="275" t="s">
        <v>327</v>
      </c>
    </row>
    <row r="238" s="2" customFormat="1" ht="16.5" customHeight="1">
      <c r="A238" s="40"/>
      <c r="B238" s="41"/>
      <c r="C238" s="263" t="s">
        <v>328</v>
      </c>
      <c r="D238" s="263" t="s">
        <v>166</v>
      </c>
      <c r="E238" s="264" t="s">
        <v>329</v>
      </c>
      <c r="F238" s="265" t="s">
        <v>330</v>
      </c>
      <c r="G238" s="266" t="s">
        <v>275</v>
      </c>
      <c r="H238" s="267">
        <v>1</v>
      </c>
      <c r="I238" s="268"/>
      <c r="J238" s="269">
        <f>ROUND(I238*H238,2)</f>
        <v>0</v>
      </c>
      <c r="K238" s="270"/>
      <c r="L238" s="43"/>
      <c r="M238" s="271" t="s">
        <v>1</v>
      </c>
      <c r="N238" s="272" t="s">
        <v>44</v>
      </c>
      <c r="O238" s="93"/>
      <c r="P238" s="273">
        <f>O238*H238</f>
        <v>0</v>
      </c>
      <c r="Q238" s="273">
        <v>0</v>
      </c>
      <c r="R238" s="273">
        <f>Q238*H238</f>
        <v>0</v>
      </c>
      <c r="S238" s="273">
        <v>0</v>
      </c>
      <c r="T238" s="27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75" t="s">
        <v>276</v>
      </c>
      <c r="AT238" s="275" t="s">
        <v>166</v>
      </c>
      <c r="AU238" s="275" t="s">
        <v>91</v>
      </c>
      <c r="AY238" s="17" t="s">
        <v>162</v>
      </c>
      <c r="BE238" s="150">
        <f>IF(N238="základní",J238,0)</f>
        <v>0</v>
      </c>
      <c r="BF238" s="150">
        <f>IF(N238="snížená",J238,0)</f>
        <v>0</v>
      </c>
      <c r="BG238" s="150">
        <f>IF(N238="zákl. přenesená",J238,0)</f>
        <v>0</v>
      </c>
      <c r="BH238" s="150">
        <f>IF(N238="sníž. přenesená",J238,0)</f>
        <v>0</v>
      </c>
      <c r="BI238" s="150">
        <f>IF(N238="nulová",J238,0)</f>
        <v>0</v>
      </c>
      <c r="BJ238" s="17" t="s">
        <v>91</v>
      </c>
      <c r="BK238" s="150">
        <f>ROUND(I238*H238,2)</f>
        <v>0</v>
      </c>
      <c r="BL238" s="17" t="s">
        <v>276</v>
      </c>
      <c r="BM238" s="275" t="s">
        <v>331</v>
      </c>
    </row>
    <row r="239" s="13" customFormat="1">
      <c r="A239" s="13"/>
      <c r="B239" s="276"/>
      <c r="C239" s="277"/>
      <c r="D239" s="278" t="s">
        <v>176</v>
      </c>
      <c r="E239" s="279" t="s">
        <v>1</v>
      </c>
      <c r="F239" s="280" t="s">
        <v>332</v>
      </c>
      <c r="G239" s="277"/>
      <c r="H239" s="279" t="s">
        <v>1</v>
      </c>
      <c r="I239" s="281"/>
      <c r="J239" s="277"/>
      <c r="K239" s="277"/>
      <c r="L239" s="282"/>
      <c r="M239" s="283"/>
      <c r="N239" s="284"/>
      <c r="O239" s="284"/>
      <c r="P239" s="284"/>
      <c r="Q239" s="284"/>
      <c r="R239" s="284"/>
      <c r="S239" s="284"/>
      <c r="T239" s="28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86" t="s">
        <v>176</v>
      </c>
      <c r="AU239" s="286" t="s">
        <v>91</v>
      </c>
      <c r="AV239" s="13" t="s">
        <v>85</v>
      </c>
      <c r="AW239" s="13" t="s">
        <v>32</v>
      </c>
      <c r="AX239" s="13" t="s">
        <v>78</v>
      </c>
      <c r="AY239" s="286" t="s">
        <v>162</v>
      </c>
    </row>
    <row r="240" s="14" customFormat="1">
      <c r="A240" s="14"/>
      <c r="B240" s="287"/>
      <c r="C240" s="288"/>
      <c r="D240" s="278" t="s">
        <v>176</v>
      </c>
      <c r="E240" s="289" t="s">
        <v>1</v>
      </c>
      <c r="F240" s="290" t="s">
        <v>85</v>
      </c>
      <c r="G240" s="288"/>
      <c r="H240" s="291">
        <v>1</v>
      </c>
      <c r="I240" s="292"/>
      <c r="J240" s="288"/>
      <c r="K240" s="288"/>
      <c r="L240" s="293"/>
      <c r="M240" s="294"/>
      <c r="N240" s="295"/>
      <c r="O240" s="295"/>
      <c r="P240" s="295"/>
      <c r="Q240" s="295"/>
      <c r="R240" s="295"/>
      <c r="S240" s="295"/>
      <c r="T240" s="29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97" t="s">
        <v>176</v>
      </c>
      <c r="AU240" s="297" t="s">
        <v>91</v>
      </c>
      <c r="AV240" s="14" t="s">
        <v>91</v>
      </c>
      <c r="AW240" s="14" t="s">
        <v>32</v>
      </c>
      <c r="AX240" s="14" t="s">
        <v>85</v>
      </c>
      <c r="AY240" s="297" t="s">
        <v>162</v>
      </c>
    </row>
    <row r="241" s="2" customFormat="1" ht="16.5" customHeight="1">
      <c r="A241" s="40"/>
      <c r="B241" s="41"/>
      <c r="C241" s="263" t="s">
        <v>333</v>
      </c>
      <c r="D241" s="263" t="s">
        <v>166</v>
      </c>
      <c r="E241" s="264" t="s">
        <v>334</v>
      </c>
      <c r="F241" s="265" t="s">
        <v>335</v>
      </c>
      <c r="G241" s="266" t="s">
        <v>275</v>
      </c>
      <c r="H241" s="267">
        <v>2</v>
      </c>
      <c r="I241" s="268"/>
      <c r="J241" s="269">
        <f>ROUND(I241*H241,2)</f>
        <v>0</v>
      </c>
      <c r="K241" s="270"/>
      <c r="L241" s="43"/>
      <c r="M241" s="271" t="s">
        <v>1</v>
      </c>
      <c r="N241" s="272" t="s">
        <v>44</v>
      </c>
      <c r="O241" s="93"/>
      <c r="P241" s="273">
        <f>O241*H241</f>
        <v>0</v>
      </c>
      <c r="Q241" s="273">
        <v>0</v>
      </c>
      <c r="R241" s="273">
        <f>Q241*H241</f>
        <v>0</v>
      </c>
      <c r="S241" s="273">
        <v>0</v>
      </c>
      <c r="T241" s="27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75" t="s">
        <v>276</v>
      </c>
      <c r="AT241" s="275" t="s">
        <v>166</v>
      </c>
      <c r="AU241" s="275" t="s">
        <v>91</v>
      </c>
      <c r="AY241" s="17" t="s">
        <v>162</v>
      </c>
      <c r="BE241" s="150">
        <f>IF(N241="základní",J241,0)</f>
        <v>0</v>
      </c>
      <c r="BF241" s="150">
        <f>IF(N241="snížená",J241,0)</f>
        <v>0</v>
      </c>
      <c r="BG241" s="150">
        <f>IF(N241="zákl. přenesená",J241,0)</f>
        <v>0</v>
      </c>
      <c r="BH241" s="150">
        <f>IF(N241="sníž. přenesená",J241,0)</f>
        <v>0</v>
      </c>
      <c r="BI241" s="150">
        <f>IF(N241="nulová",J241,0)</f>
        <v>0</v>
      </c>
      <c r="BJ241" s="17" t="s">
        <v>91</v>
      </c>
      <c r="BK241" s="150">
        <f>ROUND(I241*H241,2)</f>
        <v>0</v>
      </c>
      <c r="BL241" s="17" t="s">
        <v>276</v>
      </c>
      <c r="BM241" s="275" t="s">
        <v>336</v>
      </c>
    </row>
    <row r="242" s="13" customFormat="1">
      <c r="A242" s="13"/>
      <c r="B242" s="276"/>
      <c r="C242" s="277"/>
      <c r="D242" s="278" t="s">
        <v>176</v>
      </c>
      <c r="E242" s="279" t="s">
        <v>1</v>
      </c>
      <c r="F242" s="280" t="s">
        <v>337</v>
      </c>
      <c r="G242" s="277"/>
      <c r="H242" s="279" t="s">
        <v>1</v>
      </c>
      <c r="I242" s="281"/>
      <c r="J242" s="277"/>
      <c r="K242" s="277"/>
      <c r="L242" s="282"/>
      <c r="M242" s="283"/>
      <c r="N242" s="284"/>
      <c r="O242" s="284"/>
      <c r="P242" s="284"/>
      <c r="Q242" s="284"/>
      <c r="R242" s="284"/>
      <c r="S242" s="284"/>
      <c r="T242" s="28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86" t="s">
        <v>176</v>
      </c>
      <c r="AU242" s="286" t="s">
        <v>91</v>
      </c>
      <c r="AV242" s="13" t="s">
        <v>85</v>
      </c>
      <c r="AW242" s="13" t="s">
        <v>32</v>
      </c>
      <c r="AX242" s="13" t="s">
        <v>78</v>
      </c>
      <c r="AY242" s="286" t="s">
        <v>162</v>
      </c>
    </row>
    <row r="243" s="14" customFormat="1">
      <c r="A243" s="14"/>
      <c r="B243" s="287"/>
      <c r="C243" s="288"/>
      <c r="D243" s="278" t="s">
        <v>176</v>
      </c>
      <c r="E243" s="289" t="s">
        <v>1</v>
      </c>
      <c r="F243" s="290" t="s">
        <v>91</v>
      </c>
      <c r="G243" s="288"/>
      <c r="H243" s="291">
        <v>2</v>
      </c>
      <c r="I243" s="292"/>
      <c r="J243" s="288"/>
      <c r="K243" s="288"/>
      <c r="L243" s="293"/>
      <c r="M243" s="294"/>
      <c r="N243" s="295"/>
      <c r="O243" s="295"/>
      <c r="P243" s="295"/>
      <c r="Q243" s="295"/>
      <c r="R243" s="295"/>
      <c r="S243" s="295"/>
      <c r="T243" s="29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97" t="s">
        <v>176</v>
      </c>
      <c r="AU243" s="297" t="s">
        <v>91</v>
      </c>
      <c r="AV243" s="14" t="s">
        <v>91</v>
      </c>
      <c r="AW243" s="14" t="s">
        <v>32</v>
      </c>
      <c r="AX243" s="14" t="s">
        <v>85</v>
      </c>
      <c r="AY243" s="297" t="s">
        <v>162</v>
      </c>
    </row>
    <row r="244" s="2" customFormat="1" ht="21.75" customHeight="1">
      <c r="A244" s="40"/>
      <c r="B244" s="41"/>
      <c r="C244" s="263" t="s">
        <v>338</v>
      </c>
      <c r="D244" s="263" t="s">
        <v>166</v>
      </c>
      <c r="E244" s="264" t="s">
        <v>339</v>
      </c>
      <c r="F244" s="265" t="s">
        <v>340</v>
      </c>
      <c r="G244" s="266" t="s">
        <v>247</v>
      </c>
      <c r="H244" s="267">
        <v>0.010999999999999999</v>
      </c>
      <c r="I244" s="268"/>
      <c r="J244" s="269">
        <f>ROUND(I244*H244,2)</f>
        <v>0</v>
      </c>
      <c r="K244" s="270"/>
      <c r="L244" s="43"/>
      <c r="M244" s="271" t="s">
        <v>1</v>
      </c>
      <c r="N244" s="272" t="s">
        <v>44</v>
      </c>
      <c r="O244" s="93"/>
      <c r="P244" s="273">
        <f>O244*H244</f>
        <v>0</v>
      </c>
      <c r="Q244" s="273">
        <v>0</v>
      </c>
      <c r="R244" s="273">
        <f>Q244*H244</f>
        <v>0</v>
      </c>
      <c r="S244" s="273">
        <v>0</v>
      </c>
      <c r="T244" s="27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75" t="s">
        <v>276</v>
      </c>
      <c r="AT244" s="275" t="s">
        <v>166</v>
      </c>
      <c r="AU244" s="275" t="s">
        <v>91</v>
      </c>
      <c r="AY244" s="17" t="s">
        <v>162</v>
      </c>
      <c r="BE244" s="150">
        <f>IF(N244="základní",J244,0)</f>
        <v>0</v>
      </c>
      <c r="BF244" s="150">
        <f>IF(N244="snížená",J244,0)</f>
        <v>0</v>
      </c>
      <c r="BG244" s="150">
        <f>IF(N244="zákl. přenesená",J244,0)</f>
        <v>0</v>
      </c>
      <c r="BH244" s="150">
        <f>IF(N244="sníž. přenesená",J244,0)</f>
        <v>0</v>
      </c>
      <c r="BI244" s="150">
        <f>IF(N244="nulová",J244,0)</f>
        <v>0</v>
      </c>
      <c r="BJ244" s="17" t="s">
        <v>91</v>
      </c>
      <c r="BK244" s="150">
        <f>ROUND(I244*H244,2)</f>
        <v>0</v>
      </c>
      <c r="BL244" s="17" t="s">
        <v>276</v>
      </c>
      <c r="BM244" s="275" t="s">
        <v>341</v>
      </c>
    </row>
    <row r="245" s="12" customFormat="1" ht="22.8" customHeight="1">
      <c r="A245" s="12"/>
      <c r="B245" s="247"/>
      <c r="C245" s="248"/>
      <c r="D245" s="249" t="s">
        <v>77</v>
      </c>
      <c r="E245" s="261" t="s">
        <v>342</v>
      </c>
      <c r="F245" s="261" t="s">
        <v>343</v>
      </c>
      <c r="G245" s="248"/>
      <c r="H245" s="248"/>
      <c r="I245" s="251"/>
      <c r="J245" s="262">
        <f>BK245</f>
        <v>0</v>
      </c>
      <c r="K245" s="248"/>
      <c r="L245" s="253"/>
      <c r="M245" s="254"/>
      <c r="N245" s="255"/>
      <c r="O245" s="255"/>
      <c r="P245" s="256">
        <f>SUM(P246:P268)</f>
        <v>0</v>
      </c>
      <c r="Q245" s="255"/>
      <c r="R245" s="256">
        <f>SUM(R246:R268)</f>
        <v>0.0099399999999999992</v>
      </c>
      <c r="S245" s="255"/>
      <c r="T245" s="257">
        <f>SUM(T246:T268)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58" t="s">
        <v>91</v>
      </c>
      <c r="AT245" s="259" t="s">
        <v>77</v>
      </c>
      <c r="AU245" s="259" t="s">
        <v>85</v>
      </c>
      <c r="AY245" s="258" t="s">
        <v>162</v>
      </c>
      <c r="BK245" s="260">
        <f>SUM(BK246:BK268)</f>
        <v>0</v>
      </c>
    </row>
    <row r="246" s="2" customFormat="1" ht="16.5" customHeight="1">
      <c r="A246" s="40"/>
      <c r="B246" s="41"/>
      <c r="C246" s="263" t="s">
        <v>344</v>
      </c>
      <c r="D246" s="263" t="s">
        <v>166</v>
      </c>
      <c r="E246" s="264" t="s">
        <v>345</v>
      </c>
      <c r="F246" s="265" t="s">
        <v>346</v>
      </c>
      <c r="G246" s="266" t="s">
        <v>275</v>
      </c>
      <c r="H246" s="267">
        <v>2</v>
      </c>
      <c r="I246" s="268"/>
      <c r="J246" s="269">
        <f>ROUND(I246*H246,2)</f>
        <v>0</v>
      </c>
      <c r="K246" s="270"/>
      <c r="L246" s="43"/>
      <c r="M246" s="271" t="s">
        <v>1</v>
      </c>
      <c r="N246" s="272" t="s">
        <v>44</v>
      </c>
      <c r="O246" s="93"/>
      <c r="P246" s="273">
        <f>O246*H246</f>
        <v>0</v>
      </c>
      <c r="Q246" s="273">
        <v>0</v>
      </c>
      <c r="R246" s="273">
        <f>Q246*H246</f>
        <v>0</v>
      </c>
      <c r="S246" s="273">
        <v>0</v>
      </c>
      <c r="T246" s="27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75" t="s">
        <v>276</v>
      </c>
      <c r="AT246" s="275" t="s">
        <v>166</v>
      </c>
      <c r="AU246" s="275" t="s">
        <v>91</v>
      </c>
      <c r="AY246" s="17" t="s">
        <v>162</v>
      </c>
      <c r="BE246" s="150">
        <f>IF(N246="základní",J246,0)</f>
        <v>0</v>
      </c>
      <c r="BF246" s="150">
        <f>IF(N246="snížená",J246,0)</f>
        <v>0</v>
      </c>
      <c r="BG246" s="150">
        <f>IF(N246="zákl. přenesená",J246,0)</f>
        <v>0</v>
      </c>
      <c r="BH246" s="150">
        <f>IF(N246="sníž. přenesená",J246,0)</f>
        <v>0</v>
      </c>
      <c r="BI246" s="150">
        <f>IF(N246="nulová",J246,0)</f>
        <v>0</v>
      </c>
      <c r="BJ246" s="17" t="s">
        <v>91</v>
      </c>
      <c r="BK246" s="150">
        <f>ROUND(I246*H246,2)</f>
        <v>0</v>
      </c>
      <c r="BL246" s="17" t="s">
        <v>276</v>
      </c>
      <c r="BM246" s="275" t="s">
        <v>347</v>
      </c>
    </row>
    <row r="247" s="2" customFormat="1" ht="21.75" customHeight="1">
      <c r="A247" s="40"/>
      <c r="B247" s="41"/>
      <c r="C247" s="263" t="s">
        <v>348</v>
      </c>
      <c r="D247" s="263" t="s">
        <v>166</v>
      </c>
      <c r="E247" s="264" t="s">
        <v>349</v>
      </c>
      <c r="F247" s="265" t="s">
        <v>350</v>
      </c>
      <c r="G247" s="266" t="s">
        <v>197</v>
      </c>
      <c r="H247" s="267">
        <v>12</v>
      </c>
      <c r="I247" s="268"/>
      <c r="J247" s="269">
        <f>ROUND(I247*H247,2)</f>
        <v>0</v>
      </c>
      <c r="K247" s="270"/>
      <c r="L247" s="43"/>
      <c r="M247" s="271" t="s">
        <v>1</v>
      </c>
      <c r="N247" s="272" t="s">
        <v>44</v>
      </c>
      <c r="O247" s="93"/>
      <c r="P247" s="273">
        <f>O247*H247</f>
        <v>0</v>
      </c>
      <c r="Q247" s="273">
        <v>0.00066</v>
      </c>
      <c r="R247" s="273">
        <f>Q247*H247</f>
        <v>0.00792</v>
      </c>
      <c r="S247" s="273">
        <v>0</v>
      </c>
      <c r="T247" s="27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75" t="s">
        <v>276</v>
      </c>
      <c r="AT247" s="275" t="s">
        <v>166</v>
      </c>
      <c r="AU247" s="275" t="s">
        <v>91</v>
      </c>
      <c r="AY247" s="17" t="s">
        <v>162</v>
      </c>
      <c r="BE247" s="150">
        <f>IF(N247="základní",J247,0)</f>
        <v>0</v>
      </c>
      <c r="BF247" s="150">
        <f>IF(N247="snížená",J247,0)</f>
        <v>0</v>
      </c>
      <c r="BG247" s="150">
        <f>IF(N247="zákl. přenesená",J247,0)</f>
        <v>0</v>
      </c>
      <c r="BH247" s="150">
        <f>IF(N247="sníž. přenesená",J247,0)</f>
        <v>0</v>
      </c>
      <c r="BI247" s="150">
        <f>IF(N247="nulová",J247,0)</f>
        <v>0</v>
      </c>
      <c r="BJ247" s="17" t="s">
        <v>91</v>
      </c>
      <c r="BK247" s="150">
        <f>ROUND(I247*H247,2)</f>
        <v>0</v>
      </c>
      <c r="BL247" s="17" t="s">
        <v>276</v>
      </c>
      <c r="BM247" s="275" t="s">
        <v>351</v>
      </c>
    </row>
    <row r="248" s="13" customFormat="1">
      <c r="A248" s="13"/>
      <c r="B248" s="276"/>
      <c r="C248" s="277"/>
      <c r="D248" s="278" t="s">
        <v>176</v>
      </c>
      <c r="E248" s="279" t="s">
        <v>1</v>
      </c>
      <c r="F248" s="280" t="s">
        <v>352</v>
      </c>
      <c r="G248" s="277"/>
      <c r="H248" s="279" t="s">
        <v>1</v>
      </c>
      <c r="I248" s="281"/>
      <c r="J248" s="277"/>
      <c r="K248" s="277"/>
      <c r="L248" s="282"/>
      <c r="M248" s="283"/>
      <c r="N248" s="284"/>
      <c r="O248" s="284"/>
      <c r="P248" s="284"/>
      <c r="Q248" s="284"/>
      <c r="R248" s="284"/>
      <c r="S248" s="284"/>
      <c r="T248" s="28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86" t="s">
        <v>176</v>
      </c>
      <c r="AU248" s="286" t="s">
        <v>91</v>
      </c>
      <c r="AV248" s="13" t="s">
        <v>85</v>
      </c>
      <c r="AW248" s="13" t="s">
        <v>32</v>
      </c>
      <c r="AX248" s="13" t="s">
        <v>78</v>
      </c>
      <c r="AY248" s="286" t="s">
        <v>162</v>
      </c>
    </row>
    <row r="249" s="14" customFormat="1">
      <c r="A249" s="14"/>
      <c r="B249" s="287"/>
      <c r="C249" s="288"/>
      <c r="D249" s="278" t="s">
        <v>176</v>
      </c>
      <c r="E249" s="289" t="s">
        <v>1</v>
      </c>
      <c r="F249" s="290" t="s">
        <v>353</v>
      </c>
      <c r="G249" s="288"/>
      <c r="H249" s="291">
        <v>8</v>
      </c>
      <c r="I249" s="292"/>
      <c r="J249" s="288"/>
      <c r="K249" s="288"/>
      <c r="L249" s="293"/>
      <c r="M249" s="294"/>
      <c r="N249" s="295"/>
      <c r="O249" s="295"/>
      <c r="P249" s="295"/>
      <c r="Q249" s="295"/>
      <c r="R249" s="295"/>
      <c r="S249" s="295"/>
      <c r="T249" s="29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97" t="s">
        <v>176</v>
      </c>
      <c r="AU249" s="297" t="s">
        <v>91</v>
      </c>
      <c r="AV249" s="14" t="s">
        <v>91</v>
      </c>
      <c r="AW249" s="14" t="s">
        <v>32</v>
      </c>
      <c r="AX249" s="14" t="s">
        <v>78</v>
      </c>
      <c r="AY249" s="297" t="s">
        <v>162</v>
      </c>
    </row>
    <row r="250" s="13" customFormat="1">
      <c r="A250" s="13"/>
      <c r="B250" s="276"/>
      <c r="C250" s="277"/>
      <c r="D250" s="278" t="s">
        <v>176</v>
      </c>
      <c r="E250" s="279" t="s">
        <v>1</v>
      </c>
      <c r="F250" s="280" t="s">
        <v>332</v>
      </c>
      <c r="G250" s="277"/>
      <c r="H250" s="279" t="s">
        <v>1</v>
      </c>
      <c r="I250" s="281"/>
      <c r="J250" s="277"/>
      <c r="K250" s="277"/>
      <c r="L250" s="282"/>
      <c r="M250" s="283"/>
      <c r="N250" s="284"/>
      <c r="O250" s="284"/>
      <c r="P250" s="284"/>
      <c r="Q250" s="284"/>
      <c r="R250" s="284"/>
      <c r="S250" s="284"/>
      <c r="T250" s="28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86" t="s">
        <v>176</v>
      </c>
      <c r="AU250" s="286" t="s">
        <v>91</v>
      </c>
      <c r="AV250" s="13" t="s">
        <v>85</v>
      </c>
      <c r="AW250" s="13" t="s">
        <v>32</v>
      </c>
      <c r="AX250" s="13" t="s">
        <v>78</v>
      </c>
      <c r="AY250" s="286" t="s">
        <v>162</v>
      </c>
    </row>
    <row r="251" s="14" customFormat="1">
      <c r="A251" s="14"/>
      <c r="B251" s="287"/>
      <c r="C251" s="288"/>
      <c r="D251" s="278" t="s">
        <v>176</v>
      </c>
      <c r="E251" s="289" t="s">
        <v>1</v>
      </c>
      <c r="F251" s="290" t="s">
        <v>91</v>
      </c>
      <c r="G251" s="288"/>
      <c r="H251" s="291">
        <v>2</v>
      </c>
      <c r="I251" s="292"/>
      <c r="J251" s="288"/>
      <c r="K251" s="288"/>
      <c r="L251" s="293"/>
      <c r="M251" s="294"/>
      <c r="N251" s="295"/>
      <c r="O251" s="295"/>
      <c r="P251" s="295"/>
      <c r="Q251" s="295"/>
      <c r="R251" s="295"/>
      <c r="S251" s="295"/>
      <c r="T251" s="29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97" t="s">
        <v>176</v>
      </c>
      <c r="AU251" s="297" t="s">
        <v>91</v>
      </c>
      <c r="AV251" s="14" t="s">
        <v>91</v>
      </c>
      <c r="AW251" s="14" t="s">
        <v>32</v>
      </c>
      <c r="AX251" s="14" t="s">
        <v>78</v>
      </c>
      <c r="AY251" s="297" t="s">
        <v>162</v>
      </c>
    </row>
    <row r="252" s="13" customFormat="1">
      <c r="A252" s="13"/>
      <c r="B252" s="276"/>
      <c r="C252" s="277"/>
      <c r="D252" s="278" t="s">
        <v>176</v>
      </c>
      <c r="E252" s="279" t="s">
        <v>1</v>
      </c>
      <c r="F252" s="280" t="s">
        <v>354</v>
      </c>
      <c r="G252" s="277"/>
      <c r="H252" s="279" t="s">
        <v>1</v>
      </c>
      <c r="I252" s="281"/>
      <c r="J252" s="277"/>
      <c r="K252" s="277"/>
      <c r="L252" s="282"/>
      <c r="M252" s="283"/>
      <c r="N252" s="284"/>
      <c r="O252" s="284"/>
      <c r="P252" s="284"/>
      <c r="Q252" s="284"/>
      <c r="R252" s="284"/>
      <c r="S252" s="284"/>
      <c r="T252" s="28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86" t="s">
        <v>176</v>
      </c>
      <c r="AU252" s="286" t="s">
        <v>91</v>
      </c>
      <c r="AV252" s="13" t="s">
        <v>85</v>
      </c>
      <c r="AW252" s="13" t="s">
        <v>32</v>
      </c>
      <c r="AX252" s="13" t="s">
        <v>78</v>
      </c>
      <c r="AY252" s="286" t="s">
        <v>162</v>
      </c>
    </row>
    <row r="253" s="14" customFormat="1">
      <c r="A253" s="14"/>
      <c r="B253" s="287"/>
      <c r="C253" s="288"/>
      <c r="D253" s="278" t="s">
        <v>176</v>
      </c>
      <c r="E253" s="289" t="s">
        <v>1</v>
      </c>
      <c r="F253" s="290" t="s">
        <v>91</v>
      </c>
      <c r="G253" s="288"/>
      <c r="H253" s="291">
        <v>2</v>
      </c>
      <c r="I253" s="292"/>
      <c r="J253" s="288"/>
      <c r="K253" s="288"/>
      <c r="L253" s="293"/>
      <c r="M253" s="294"/>
      <c r="N253" s="295"/>
      <c r="O253" s="295"/>
      <c r="P253" s="295"/>
      <c r="Q253" s="295"/>
      <c r="R253" s="295"/>
      <c r="S253" s="295"/>
      <c r="T253" s="29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97" t="s">
        <v>176</v>
      </c>
      <c r="AU253" s="297" t="s">
        <v>91</v>
      </c>
      <c r="AV253" s="14" t="s">
        <v>91</v>
      </c>
      <c r="AW253" s="14" t="s">
        <v>32</v>
      </c>
      <c r="AX253" s="14" t="s">
        <v>78</v>
      </c>
      <c r="AY253" s="297" t="s">
        <v>162</v>
      </c>
    </row>
    <row r="254" s="15" customFormat="1">
      <c r="A254" s="15"/>
      <c r="B254" s="298"/>
      <c r="C254" s="299"/>
      <c r="D254" s="278" t="s">
        <v>176</v>
      </c>
      <c r="E254" s="300" t="s">
        <v>1</v>
      </c>
      <c r="F254" s="301" t="s">
        <v>188</v>
      </c>
      <c r="G254" s="299"/>
      <c r="H254" s="302">
        <v>12</v>
      </c>
      <c r="I254" s="303"/>
      <c r="J254" s="299"/>
      <c r="K254" s="299"/>
      <c r="L254" s="304"/>
      <c r="M254" s="305"/>
      <c r="N254" s="306"/>
      <c r="O254" s="306"/>
      <c r="P254" s="306"/>
      <c r="Q254" s="306"/>
      <c r="R254" s="306"/>
      <c r="S254" s="306"/>
      <c r="T254" s="307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308" t="s">
        <v>176</v>
      </c>
      <c r="AU254" s="308" t="s">
        <v>91</v>
      </c>
      <c r="AV254" s="15" t="s">
        <v>170</v>
      </c>
      <c r="AW254" s="15" t="s">
        <v>32</v>
      </c>
      <c r="AX254" s="15" t="s">
        <v>85</v>
      </c>
      <c r="AY254" s="308" t="s">
        <v>162</v>
      </c>
    </row>
    <row r="255" s="2" customFormat="1" ht="21.75" customHeight="1">
      <c r="A255" s="40"/>
      <c r="B255" s="41"/>
      <c r="C255" s="263" t="s">
        <v>355</v>
      </c>
      <c r="D255" s="263" t="s">
        <v>166</v>
      </c>
      <c r="E255" s="264" t="s">
        <v>356</v>
      </c>
      <c r="F255" s="265" t="s">
        <v>357</v>
      </c>
      <c r="G255" s="266" t="s">
        <v>275</v>
      </c>
      <c r="H255" s="267">
        <v>2</v>
      </c>
      <c r="I255" s="268"/>
      <c r="J255" s="269">
        <f>ROUND(I255*H255,2)</f>
        <v>0</v>
      </c>
      <c r="K255" s="270"/>
      <c r="L255" s="43"/>
      <c r="M255" s="271" t="s">
        <v>1</v>
      </c>
      <c r="N255" s="272" t="s">
        <v>44</v>
      </c>
      <c r="O255" s="93"/>
      <c r="P255" s="273">
        <f>O255*H255</f>
        <v>0</v>
      </c>
      <c r="Q255" s="273">
        <v>0.00069999999999999999</v>
      </c>
      <c r="R255" s="273">
        <f>Q255*H255</f>
        <v>0.0014</v>
      </c>
      <c r="S255" s="273">
        <v>0</v>
      </c>
      <c r="T255" s="27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75" t="s">
        <v>276</v>
      </c>
      <c r="AT255" s="275" t="s">
        <v>166</v>
      </c>
      <c r="AU255" s="275" t="s">
        <v>91</v>
      </c>
      <c r="AY255" s="17" t="s">
        <v>162</v>
      </c>
      <c r="BE255" s="150">
        <f>IF(N255="základní",J255,0)</f>
        <v>0</v>
      </c>
      <c r="BF255" s="150">
        <f>IF(N255="snížená",J255,0)</f>
        <v>0</v>
      </c>
      <c r="BG255" s="150">
        <f>IF(N255="zákl. přenesená",J255,0)</f>
        <v>0</v>
      </c>
      <c r="BH255" s="150">
        <f>IF(N255="sníž. přenesená",J255,0)</f>
        <v>0</v>
      </c>
      <c r="BI255" s="150">
        <f>IF(N255="nulová",J255,0)</f>
        <v>0</v>
      </c>
      <c r="BJ255" s="17" t="s">
        <v>91</v>
      </c>
      <c r="BK255" s="150">
        <f>ROUND(I255*H255,2)</f>
        <v>0</v>
      </c>
      <c r="BL255" s="17" t="s">
        <v>276</v>
      </c>
      <c r="BM255" s="275" t="s">
        <v>358</v>
      </c>
    </row>
    <row r="256" s="2" customFormat="1" ht="21.75" customHeight="1">
      <c r="A256" s="40"/>
      <c r="B256" s="41"/>
      <c r="C256" s="263" t="s">
        <v>359</v>
      </c>
      <c r="D256" s="263" t="s">
        <v>166</v>
      </c>
      <c r="E256" s="264" t="s">
        <v>360</v>
      </c>
      <c r="F256" s="265" t="s">
        <v>361</v>
      </c>
      <c r="G256" s="266" t="s">
        <v>362</v>
      </c>
      <c r="H256" s="267">
        <v>1</v>
      </c>
      <c r="I256" s="268"/>
      <c r="J256" s="269">
        <f>ROUND(I256*H256,2)</f>
        <v>0</v>
      </c>
      <c r="K256" s="270"/>
      <c r="L256" s="43"/>
      <c r="M256" s="271" t="s">
        <v>1</v>
      </c>
      <c r="N256" s="272" t="s">
        <v>44</v>
      </c>
      <c r="O256" s="93"/>
      <c r="P256" s="273">
        <f>O256*H256</f>
        <v>0</v>
      </c>
      <c r="Q256" s="273">
        <v>0</v>
      </c>
      <c r="R256" s="273">
        <f>Q256*H256</f>
        <v>0</v>
      </c>
      <c r="S256" s="273">
        <v>0</v>
      </c>
      <c r="T256" s="27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75" t="s">
        <v>276</v>
      </c>
      <c r="AT256" s="275" t="s">
        <v>166</v>
      </c>
      <c r="AU256" s="275" t="s">
        <v>91</v>
      </c>
      <c r="AY256" s="17" t="s">
        <v>162</v>
      </c>
      <c r="BE256" s="150">
        <f>IF(N256="základní",J256,0)</f>
        <v>0</v>
      </c>
      <c r="BF256" s="150">
        <f>IF(N256="snížená",J256,0)</f>
        <v>0</v>
      </c>
      <c r="BG256" s="150">
        <f>IF(N256="zákl. přenesená",J256,0)</f>
        <v>0</v>
      </c>
      <c r="BH256" s="150">
        <f>IF(N256="sníž. přenesená",J256,0)</f>
        <v>0</v>
      </c>
      <c r="BI256" s="150">
        <f>IF(N256="nulová",J256,0)</f>
        <v>0</v>
      </c>
      <c r="BJ256" s="17" t="s">
        <v>91</v>
      </c>
      <c r="BK256" s="150">
        <f>ROUND(I256*H256,2)</f>
        <v>0</v>
      </c>
      <c r="BL256" s="17" t="s">
        <v>276</v>
      </c>
      <c r="BM256" s="275" t="s">
        <v>363</v>
      </c>
    </row>
    <row r="257" s="2" customFormat="1" ht="33" customHeight="1">
      <c r="A257" s="40"/>
      <c r="B257" s="41"/>
      <c r="C257" s="263" t="s">
        <v>364</v>
      </c>
      <c r="D257" s="263" t="s">
        <v>166</v>
      </c>
      <c r="E257" s="264" t="s">
        <v>365</v>
      </c>
      <c r="F257" s="265" t="s">
        <v>366</v>
      </c>
      <c r="G257" s="266" t="s">
        <v>197</v>
      </c>
      <c r="H257" s="267">
        <v>12</v>
      </c>
      <c r="I257" s="268"/>
      <c r="J257" s="269">
        <f>ROUND(I257*H257,2)</f>
        <v>0</v>
      </c>
      <c r="K257" s="270"/>
      <c r="L257" s="43"/>
      <c r="M257" s="271" t="s">
        <v>1</v>
      </c>
      <c r="N257" s="272" t="s">
        <v>44</v>
      </c>
      <c r="O257" s="93"/>
      <c r="P257" s="273">
        <f>O257*H257</f>
        <v>0</v>
      </c>
      <c r="Q257" s="273">
        <v>4.0000000000000003E-05</v>
      </c>
      <c r="R257" s="273">
        <f>Q257*H257</f>
        <v>0.00048000000000000007</v>
      </c>
      <c r="S257" s="273">
        <v>0</v>
      </c>
      <c r="T257" s="27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75" t="s">
        <v>276</v>
      </c>
      <c r="AT257" s="275" t="s">
        <v>166</v>
      </c>
      <c r="AU257" s="275" t="s">
        <v>91</v>
      </c>
      <c r="AY257" s="17" t="s">
        <v>162</v>
      </c>
      <c r="BE257" s="150">
        <f>IF(N257="základní",J257,0)</f>
        <v>0</v>
      </c>
      <c r="BF257" s="150">
        <f>IF(N257="snížená",J257,0)</f>
        <v>0</v>
      </c>
      <c r="BG257" s="150">
        <f>IF(N257="zákl. přenesená",J257,0)</f>
        <v>0</v>
      </c>
      <c r="BH257" s="150">
        <f>IF(N257="sníž. přenesená",J257,0)</f>
        <v>0</v>
      </c>
      <c r="BI257" s="150">
        <f>IF(N257="nulová",J257,0)</f>
        <v>0</v>
      </c>
      <c r="BJ257" s="17" t="s">
        <v>91</v>
      </c>
      <c r="BK257" s="150">
        <f>ROUND(I257*H257,2)</f>
        <v>0</v>
      </c>
      <c r="BL257" s="17" t="s">
        <v>276</v>
      </c>
      <c r="BM257" s="275" t="s">
        <v>367</v>
      </c>
    </row>
    <row r="258" s="2" customFormat="1" ht="16.5" customHeight="1">
      <c r="A258" s="40"/>
      <c r="B258" s="41"/>
      <c r="C258" s="263" t="s">
        <v>368</v>
      </c>
      <c r="D258" s="263" t="s">
        <v>166</v>
      </c>
      <c r="E258" s="264" t="s">
        <v>369</v>
      </c>
      <c r="F258" s="265" t="s">
        <v>370</v>
      </c>
      <c r="G258" s="266" t="s">
        <v>275</v>
      </c>
      <c r="H258" s="267">
        <v>6</v>
      </c>
      <c r="I258" s="268"/>
      <c r="J258" s="269">
        <f>ROUND(I258*H258,2)</f>
        <v>0</v>
      </c>
      <c r="K258" s="270"/>
      <c r="L258" s="43"/>
      <c r="M258" s="271" t="s">
        <v>1</v>
      </c>
      <c r="N258" s="272" t="s">
        <v>44</v>
      </c>
      <c r="O258" s="93"/>
      <c r="P258" s="273">
        <f>O258*H258</f>
        <v>0</v>
      </c>
      <c r="Q258" s="273">
        <v>0</v>
      </c>
      <c r="R258" s="273">
        <f>Q258*H258</f>
        <v>0</v>
      </c>
      <c r="S258" s="273">
        <v>0</v>
      </c>
      <c r="T258" s="27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75" t="s">
        <v>276</v>
      </c>
      <c r="AT258" s="275" t="s">
        <v>166</v>
      </c>
      <c r="AU258" s="275" t="s">
        <v>91</v>
      </c>
      <c r="AY258" s="17" t="s">
        <v>162</v>
      </c>
      <c r="BE258" s="150">
        <f>IF(N258="základní",J258,0)</f>
        <v>0</v>
      </c>
      <c r="BF258" s="150">
        <f>IF(N258="snížená",J258,0)</f>
        <v>0</v>
      </c>
      <c r="BG258" s="150">
        <f>IF(N258="zákl. přenesená",J258,0)</f>
        <v>0</v>
      </c>
      <c r="BH258" s="150">
        <f>IF(N258="sníž. přenesená",J258,0)</f>
        <v>0</v>
      </c>
      <c r="BI258" s="150">
        <f>IF(N258="nulová",J258,0)</f>
        <v>0</v>
      </c>
      <c r="BJ258" s="17" t="s">
        <v>91</v>
      </c>
      <c r="BK258" s="150">
        <f>ROUND(I258*H258,2)</f>
        <v>0</v>
      </c>
      <c r="BL258" s="17" t="s">
        <v>276</v>
      </c>
      <c r="BM258" s="275" t="s">
        <v>371</v>
      </c>
    </row>
    <row r="259" s="13" customFormat="1">
      <c r="A259" s="13"/>
      <c r="B259" s="276"/>
      <c r="C259" s="277"/>
      <c r="D259" s="278" t="s">
        <v>176</v>
      </c>
      <c r="E259" s="279" t="s">
        <v>1</v>
      </c>
      <c r="F259" s="280" t="s">
        <v>352</v>
      </c>
      <c r="G259" s="277"/>
      <c r="H259" s="279" t="s">
        <v>1</v>
      </c>
      <c r="I259" s="281"/>
      <c r="J259" s="277"/>
      <c r="K259" s="277"/>
      <c r="L259" s="282"/>
      <c r="M259" s="283"/>
      <c r="N259" s="284"/>
      <c r="O259" s="284"/>
      <c r="P259" s="284"/>
      <c r="Q259" s="284"/>
      <c r="R259" s="284"/>
      <c r="S259" s="284"/>
      <c r="T259" s="28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86" t="s">
        <v>176</v>
      </c>
      <c r="AU259" s="286" t="s">
        <v>91</v>
      </c>
      <c r="AV259" s="13" t="s">
        <v>85</v>
      </c>
      <c r="AW259" s="13" t="s">
        <v>32</v>
      </c>
      <c r="AX259" s="13" t="s">
        <v>78</v>
      </c>
      <c r="AY259" s="286" t="s">
        <v>162</v>
      </c>
    </row>
    <row r="260" s="14" customFormat="1">
      <c r="A260" s="14"/>
      <c r="B260" s="287"/>
      <c r="C260" s="288"/>
      <c r="D260" s="278" t="s">
        <v>176</v>
      </c>
      <c r="E260" s="289" t="s">
        <v>1</v>
      </c>
      <c r="F260" s="290" t="s">
        <v>170</v>
      </c>
      <c r="G260" s="288"/>
      <c r="H260" s="291">
        <v>4</v>
      </c>
      <c r="I260" s="292"/>
      <c r="J260" s="288"/>
      <c r="K260" s="288"/>
      <c r="L260" s="293"/>
      <c r="M260" s="294"/>
      <c r="N260" s="295"/>
      <c r="O260" s="295"/>
      <c r="P260" s="295"/>
      <c r="Q260" s="295"/>
      <c r="R260" s="295"/>
      <c r="S260" s="295"/>
      <c r="T260" s="29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97" t="s">
        <v>176</v>
      </c>
      <c r="AU260" s="297" t="s">
        <v>91</v>
      </c>
      <c r="AV260" s="14" t="s">
        <v>91</v>
      </c>
      <c r="AW260" s="14" t="s">
        <v>32</v>
      </c>
      <c r="AX260" s="14" t="s">
        <v>78</v>
      </c>
      <c r="AY260" s="297" t="s">
        <v>162</v>
      </c>
    </row>
    <row r="261" s="13" customFormat="1">
      <c r="A261" s="13"/>
      <c r="B261" s="276"/>
      <c r="C261" s="277"/>
      <c r="D261" s="278" t="s">
        <v>176</v>
      </c>
      <c r="E261" s="279" t="s">
        <v>1</v>
      </c>
      <c r="F261" s="280" t="s">
        <v>332</v>
      </c>
      <c r="G261" s="277"/>
      <c r="H261" s="279" t="s">
        <v>1</v>
      </c>
      <c r="I261" s="281"/>
      <c r="J261" s="277"/>
      <c r="K261" s="277"/>
      <c r="L261" s="282"/>
      <c r="M261" s="283"/>
      <c r="N261" s="284"/>
      <c r="O261" s="284"/>
      <c r="P261" s="284"/>
      <c r="Q261" s="284"/>
      <c r="R261" s="284"/>
      <c r="S261" s="284"/>
      <c r="T261" s="28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86" t="s">
        <v>176</v>
      </c>
      <c r="AU261" s="286" t="s">
        <v>91</v>
      </c>
      <c r="AV261" s="13" t="s">
        <v>85</v>
      </c>
      <c r="AW261" s="13" t="s">
        <v>32</v>
      </c>
      <c r="AX261" s="13" t="s">
        <v>78</v>
      </c>
      <c r="AY261" s="286" t="s">
        <v>162</v>
      </c>
    </row>
    <row r="262" s="14" customFormat="1">
      <c r="A262" s="14"/>
      <c r="B262" s="287"/>
      <c r="C262" s="288"/>
      <c r="D262" s="278" t="s">
        <v>176</v>
      </c>
      <c r="E262" s="289" t="s">
        <v>1</v>
      </c>
      <c r="F262" s="290" t="s">
        <v>85</v>
      </c>
      <c r="G262" s="288"/>
      <c r="H262" s="291">
        <v>1</v>
      </c>
      <c r="I262" s="292"/>
      <c r="J262" s="288"/>
      <c r="K262" s="288"/>
      <c r="L262" s="293"/>
      <c r="M262" s="294"/>
      <c r="N262" s="295"/>
      <c r="O262" s="295"/>
      <c r="P262" s="295"/>
      <c r="Q262" s="295"/>
      <c r="R262" s="295"/>
      <c r="S262" s="295"/>
      <c r="T262" s="29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97" t="s">
        <v>176</v>
      </c>
      <c r="AU262" s="297" t="s">
        <v>91</v>
      </c>
      <c r="AV262" s="14" t="s">
        <v>91</v>
      </c>
      <c r="AW262" s="14" t="s">
        <v>32</v>
      </c>
      <c r="AX262" s="14" t="s">
        <v>78</v>
      </c>
      <c r="AY262" s="297" t="s">
        <v>162</v>
      </c>
    </row>
    <row r="263" s="13" customFormat="1">
      <c r="A263" s="13"/>
      <c r="B263" s="276"/>
      <c r="C263" s="277"/>
      <c r="D263" s="278" t="s">
        <v>176</v>
      </c>
      <c r="E263" s="279" t="s">
        <v>1</v>
      </c>
      <c r="F263" s="280" t="s">
        <v>372</v>
      </c>
      <c r="G263" s="277"/>
      <c r="H263" s="279" t="s">
        <v>1</v>
      </c>
      <c r="I263" s="281"/>
      <c r="J263" s="277"/>
      <c r="K263" s="277"/>
      <c r="L263" s="282"/>
      <c r="M263" s="283"/>
      <c r="N263" s="284"/>
      <c r="O263" s="284"/>
      <c r="P263" s="284"/>
      <c r="Q263" s="284"/>
      <c r="R263" s="284"/>
      <c r="S263" s="284"/>
      <c r="T263" s="28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86" t="s">
        <v>176</v>
      </c>
      <c r="AU263" s="286" t="s">
        <v>91</v>
      </c>
      <c r="AV263" s="13" t="s">
        <v>85</v>
      </c>
      <c r="AW263" s="13" t="s">
        <v>32</v>
      </c>
      <c r="AX263" s="13" t="s">
        <v>78</v>
      </c>
      <c r="AY263" s="286" t="s">
        <v>162</v>
      </c>
    </row>
    <row r="264" s="14" customFormat="1">
      <c r="A264" s="14"/>
      <c r="B264" s="287"/>
      <c r="C264" s="288"/>
      <c r="D264" s="278" t="s">
        <v>176</v>
      </c>
      <c r="E264" s="289" t="s">
        <v>1</v>
      </c>
      <c r="F264" s="290" t="s">
        <v>85</v>
      </c>
      <c r="G264" s="288"/>
      <c r="H264" s="291">
        <v>1</v>
      </c>
      <c r="I264" s="292"/>
      <c r="J264" s="288"/>
      <c r="K264" s="288"/>
      <c r="L264" s="293"/>
      <c r="M264" s="294"/>
      <c r="N264" s="295"/>
      <c r="O264" s="295"/>
      <c r="P264" s="295"/>
      <c r="Q264" s="295"/>
      <c r="R264" s="295"/>
      <c r="S264" s="295"/>
      <c r="T264" s="29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97" t="s">
        <v>176</v>
      </c>
      <c r="AU264" s="297" t="s">
        <v>91</v>
      </c>
      <c r="AV264" s="14" t="s">
        <v>91</v>
      </c>
      <c r="AW264" s="14" t="s">
        <v>32</v>
      </c>
      <c r="AX264" s="14" t="s">
        <v>78</v>
      </c>
      <c r="AY264" s="297" t="s">
        <v>162</v>
      </c>
    </row>
    <row r="265" s="15" customFormat="1">
      <c r="A265" s="15"/>
      <c r="B265" s="298"/>
      <c r="C265" s="299"/>
      <c r="D265" s="278" t="s">
        <v>176</v>
      </c>
      <c r="E265" s="300" t="s">
        <v>1</v>
      </c>
      <c r="F265" s="301" t="s">
        <v>188</v>
      </c>
      <c r="G265" s="299"/>
      <c r="H265" s="302">
        <v>6</v>
      </c>
      <c r="I265" s="303"/>
      <c r="J265" s="299"/>
      <c r="K265" s="299"/>
      <c r="L265" s="304"/>
      <c r="M265" s="305"/>
      <c r="N265" s="306"/>
      <c r="O265" s="306"/>
      <c r="P265" s="306"/>
      <c r="Q265" s="306"/>
      <c r="R265" s="306"/>
      <c r="S265" s="306"/>
      <c r="T265" s="307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308" t="s">
        <v>176</v>
      </c>
      <c r="AU265" s="308" t="s">
        <v>91</v>
      </c>
      <c r="AV265" s="15" t="s">
        <v>170</v>
      </c>
      <c r="AW265" s="15" t="s">
        <v>32</v>
      </c>
      <c r="AX265" s="15" t="s">
        <v>85</v>
      </c>
      <c r="AY265" s="308" t="s">
        <v>162</v>
      </c>
    </row>
    <row r="266" s="2" customFormat="1" ht="21.75" customHeight="1">
      <c r="A266" s="40"/>
      <c r="B266" s="41"/>
      <c r="C266" s="263" t="s">
        <v>373</v>
      </c>
      <c r="D266" s="263" t="s">
        <v>166</v>
      </c>
      <c r="E266" s="264" t="s">
        <v>374</v>
      </c>
      <c r="F266" s="265" t="s">
        <v>375</v>
      </c>
      <c r="G266" s="266" t="s">
        <v>275</v>
      </c>
      <c r="H266" s="267">
        <v>2</v>
      </c>
      <c r="I266" s="268"/>
      <c r="J266" s="269">
        <f>ROUND(I266*H266,2)</f>
        <v>0</v>
      </c>
      <c r="K266" s="270"/>
      <c r="L266" s="43"/>
      <c r="M266" s="271" t="s">
        <v>1</v>
      </c>
      <c r="N266" s="272" t="s">
        <v>44</v>
      </c>
      <c r="O266" s="93"/>
      <c r="P266" s="273">
        <f>O266*H266</f>
        <v>0</v>
      </c>
      <c r="Q266" s="273">
        <v>0</v>
      </c>
      <c r="R266" s="273">
        <f>Q266*H266</f>
        <v>0</v>
      </c>
      <c r="S266" s="273">
        <v>0</v>
      </c>
      <c r="T266" s="274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75" t="s">
        <v>276</v>
      </c>
      <c r="AT266" s="275" t="s">
        <v>166</v>
      </c>
      <c r="AU266" s="275" t="s">
        <v>91</v>
      </c>
      <c r="AY266" s="17" t="s">
        <v>162</v>
      </c>
      <c r="BE266" s="150">
        <f>IF(N266="základní",J266,0)</f>
        <v>0</v>
      </c>
      <c r="BF266" s="150">
        <f>IF(N266="snížená",J266,0)</f>
        <v>0</v>
      </c>
      <c r="BG266" s="150">
        <f>IF(N266="zákl. přenesená",J266,0)</f>
        <v>0</v>
      </c>
      <c r="BH266" s="150">
        <f>IF(N266="sníž. přenesená",J266,0)</f>
        <v>0</v>
      </c>
      <c r="BI266" s="150">
        <f>IF(N266="nulová",J266,0)</f>
        <v>0</v>
      </c>
      <c r="BJ266" s="17" t="s">
        <v>91</v>
      </c>
      <c r="BK266" s="150">
        <f>ROUND(I266*H266,2)</f>
        <v>0</v>
      </c>
      <c r="BL266" s="17" t="s">
        <v>276</v>
      </c>
      <c r="BM266" s="275" t="s">
        <v>376</v>
      </c>
    </row>
    <row r="267" s="2" customFormat="1" ht="16.5" customHeight="1">
      <c r="A267" s="40"/>
      <c r="B267" s="41"/>
      <c r="C267" s="263" t="s">
        <v>377</v>
      </c>
      <c r="D267" s="263" t="s">
        <v>166</v>
      </c>
      <c r="E267" s="264" t="s">
        <v>378</v>
      </c>
      <c r="F267" s="265" t="s">
        <v>379</v>
      </c>
      <c r="G267" s="266" t="s">
        <v>197</v>
      </c>
      <c r="H267" s="267">
        <v>14</v>
      </c>
      <c r="I267" s="268"/>
      <c r="J267" s="269">
        <f>ROUND(I267*H267,2)</f>
        <v>0</v>
      </c>
      <c r="K267" s="270"/>
      <c r="L267" s="43"/>
      <c r="M267" s="271" t="s">
        <v>1</v>
      </c>
      <c r="N267" s="272" t="s">
        <v>44</v>
      </c>
      <c r="O267" s="93"/>
      <c r="P267" s="273">
        <f>O267*H267</f>
        <v>0</v>
      </c>
      <c r="Q267" s="273">
        <v>1.0000000000000001E-05</v>
      </c>
      <c r="R267" s="273">
        <f>Q267*H267</f>
        <v>0.00014000000000000002</v>
      </c>
      <c r="S267" s="273">
        <v>0</v>
      </c>
      <c r="T267" s="27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75" t="s">
        <v>276</v>
      </c>
      <c r="AT267" s="275" t="s">
        <v>166</v>
      </c>
      <c r="AU267" s="275" t="s">
        <v>91</v>
      </c>
      <c r="AY267" s="17" t="s">
        <v>162</v>
      </c>
      <c r="BE267" s="150">
        <f>IF(N267="základní",J267,0)</f>
        <v>0</v>
      </c>
      <c r="BF267" s="150">
        <f>IF(N267="snížená",J267,0)</f>
        <v>0</v>
      </c>
      <c r="BG267" s="150">
        <f>IF(N267="zákl. přenesená",J267,0)</f>
        <v>0</v>
      </c>
      <c r="BH267" s="150">
        <f>IF(N267="sníž. přenesená",J267,0)</f>
        <v>0</v>
      </c>
      <c r="BI267" s="150">
        <f>IF(N267="nulová",J267,0)</f>
        <v>0</v>
      </c>
      <c r="BJ267" s="17" t="s">
        <v>91</v>
      </c>
      <c r="BK267" s="150">
        <f>ROUND(I267*H267,2)</f>
        <v>0</v>
      </c>
      <c r="BL267" s="17" t="s">
        <v>276</v>
      </c>
      <c r="BM267" s="275" t="s">
        <v>380</v>
      </c>
    </row>
    <row r="268" s="2" customFormat="1" ht="21.75" customHeight="1">
      <c r="A268" s="40"/>
      <c r="B268" s="41"/>
      <c r="C268" s="263" t="s">
        <v>381</v>
      </c>
      <c r="D268" s="263" t="s">
        <v>166</v>
      </c>
      <c r="E268" s="264" t="s">
        <v>382</v>
      </c>
      <c r="F268" s="265" t="s">
        <v>383</v>
      </c>
      <c r="G268" s="266" t="s">
        <v>247</v>
      </c>
      <c r="H268" s="267">
        <v>0.01</v>
      </c>
      <c r="I268" s="268"/>
      <c r="J268" s="269">
        <f>ROUND(I268*H268,2)</f>
        <v>0</v>
      </c>
      <c r="K268" s="270"/>
      <c r="L268" s="43"/>
      <c r="M268" s="271" t="s">
        <v>1</v>
      </c>
      <c r="N268" s="272" t="s">
        <v>44</v>
      </c>
      <c r="O268" s="93"/>
      <c r="P268" s="273">
        <f>O268*H268</f>
        <v>0</v>
      </c>
      <c r="Q268" s="273">
        <v>0</v>
      </c>
      <c r="R268" s="273">
        <f>Q268*H268</f>
        <v>0</v>
      </c>
      <c r="S268" s="273">
        <v>0</v>
      </c>
      <c r="T268" s="27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75" t="s">
        <v>276</v>
      </c>
      <c r="AT268" s="275" t="s">
        <v>166</v>
      </c>
      <c r="AU268" s="275" t="s">
        <v>91</v>
      </c>
      <c r="AY268" s="17" t="s">
        <v>162</v>
      </c>
      <c r="BE268" s="150">
        <f>IF(N268="základní",J268,0)</f>
        <v>0</v>
      </c>
      <c r="BF268" s="150">
        <f>IF(N268="snížená",J268,0)</f>
        <v>0</v>
      </c>
      <c r="BG268" s="150">
        <f>IF(N268="zákl. přenesená",J268,0)</f>
        <v>0</v>
      </c>
      <c r="BH268" s="150">
        <f>IF(N268="sníž. přenesená",J268,0)</f>
        <v>0</v>
      </c>
      <c r="BI268" s="150">
        <f>IF(N268="nulová",J268,0)</f>
        <v>0</v>
      </c>
      <c r="BJ268" s="17" t="s">
        <v>91</v>
      </c>
      <c r="BK268" s="150">
        <f>ROUND(I268*H268,2)</f>
        <v>0</v>
      </c>
      <c r="BL268" s="17" t="s">
        <v>276</v>
      </c>
      <c r="BM268" s="275" t="s">
        <v>384</v>
      </c>
    </row>
    <row r="269" s="12" customFormat="1" ht="22.8" customHeight="1">
      <c r="A269" s="12"/>
      <c r="B269" s="247"/>
      <c r="C269" s="248"/>
      <c r="D269" s="249" t="s">
        <v>77</v>
      </c>
      <c r="E269" s="261" t="s">
        <v>385</v>
      </c>
      <c r="F269" s="261" t="s">
        <v>386</v>
      </c>
      <c r="G269" s="248"/>
      <c r="H269" s="248"/>
      <c r="I269" s="251"/>
      <c r="J269" s="262">
        <f>BK269</f>
        <v>0</v>
      </c>
      <c r="K269" s="248"/>
      <c r="L269" s="253"/>
      <c r="M269" s="254"/>
      <c r="N269" s="255"/>
      <c r="O269" s="255"/>
      <c r="P269" s="256">
        <f>SUM(P270:P322)</f>
        <v>0</v>
      </c>
      <c r="Q269" s="255"/>
      <c r="R269" s="256">
        <f>SUM(R270:R322)</f>
        <v>0.12655</v>
      </c>
      <c r="S269" s="255"/>
      <c r="T269" s="257">
        <f>SUM(T270:T322)</f>
        <v>0.18219000000000002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58" t="s">
        <v>91</v>
      </c>
      <c r="AT269" s="259" t="s">
        <v>77</v>
      </c>
      <c r="AU269" s="259" t="s">
        <v>85</v>
      </c>
      <c r="AY269" s="258" t="s">
        <v>162</v>
      </c>
      <c r="BK269" s="260">
        <f>SUM(BK270:BK322)</f>
        <v>0</v>
      </c>
    </row>
    <row r="270" s="2" customFormat="1" ht="16.5" customHeight="1">
      <c r="A270" s="40"/>
      <c r="B270" s="41"/>
      <c r="C270" s="263" t="s">
        <v>387</v>
      </c>
      <c r="D270" s="263" t="s">
        <v>166</v>
      </c>
      <c r="E270" s="264" t="s">
        <v>388</v>
      </c>
      <c r="F270" s="265" t="s">
        <v>389</v>
      </c>
      <c r="G270" s="266" t="s">
        <v>362</v>
      </c>
      <c r="H270" s="267">
        <v>3</v>
      </c>
      <c r="I270" s="268"/>
      <c r="J270" s="269">
        <f>ROUND(I270*H270,2)</f>
        <v>0</v>
      </c>
      <c r="K270" s="270"/>
      <c r="L270" s="43"/>
      <c r="M270" s="271" t="s">
        <v>1</v>
      </c>
      <c r="N270" s="272" t="s">
        <v>44</v>
      </c>
      <c r="O270" s="93"/>
      <c r="P270" s="273">
        <f>O270*H270</f>
        <v>0</v>
      </c>
      <c r="Q270" s="273">
        <v>0</v>
      </c>
      <c r="R270" s="273">
        <f>Q270*H270</f>
        <v>0</v>
      </c>
      <c r="S270" s="273">
        <v>0.019460000000000002</v>
      </c>
      <c r="T270" s="274">
        <f>S270*H270</f>
        <v>0.058380000000000001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75" t="s">
        <v>276</v>
      </c>
      <c r="AT270" s="275" t="s">
        <v>166</v>
      </c>
      <c r="AU270" s="275" t="s">
        <v>91</v>
      </c>
      <c r="AY270" s="17" t="s">
        <v>162</v>
      </c>
      <c r="BE270" s="150">
        <f>IF(N270="základní",J270,0)</f>
        <v>0</v>
      </c>
      <c r="BF270" s="150">
        <f>IF(N270="snížená",J270,0)</f>
        <v>0</v>
      </c>
      <c r="BG270" s="150">
        <f>IF(N270="zákl. přenesená",J270,0)</f>
        <v>0</v>
      </c>
      <c r="BH270" s="150">
        <f>IF(N270="sníž. přenesená",J270,0)</f>
        <v>0</v>
      </c>
      <c r="BI270" s="150">
        <f>IF(N270="nulová",J270,0)</f>
        <v>0</v>
      </c>
      <c r="BJ270" s="17" t="s">
        <v>91</v>
      </c>
      <c r="BK270" s="150">
        <f>ROUND(I270*H270,2)</f>
        <v>0</v>
      </c>
      <c r="BL270" s="17" t="s">
        <v>276</v>
      </c>
      <c r="BM270" s="275" t="s">
        <v>390</v>
      </c>
    </row>
    <row r="271" s="13" customFormat="1">
      <c r="A271" s="13"/>
      <c r="B271" s="276"/>
      <c r="C271" s="277"/>
      <c r="D271" s="278" t="s">
        <v>176</v>
      </c>
      <c r="E271" s="279" t="s">
        <v>1</v>
      </c>
      <c r="F271" s="280" t="s">
        <v>205</v>
      </c>
      <c r="G271" s="277"/>
      <c r="H271" s="279" t="s">
        <v>1</v>
      </c>
      <c r="I271" s="281"/>
      <c r="J271" s="277"/>
      <c r="K271" s="277"/>
      <c r="L271" s="282"/>
      <c r="M271" s="283"/>
      <c r="N271" s="284"/>
      <c r="O271" s="284"/>
      <c r="P271" s="284"/>
      <c r="Q271" s="284"/>
      <c r="R271" s="284"/>
      <c r="S271" s="284"/>
      <c r="T271" s="28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86" t="s">
        <v>176</v>
      </c>
      <c r="AU271" s="286" t="s">
        <v>91</v>
      </c>
      <c r="AV271" s="13" t="s">
        <v>85</v>
      </c>
      <c r="AW271" s="13" t="s">
        <v>32</v>
      </c>
      <c r="AX271" s="13" t="s">
        <v>78</v>
      </c>
      <c r="AY271" s="286" t="s">
        <v>162</v>
      </c>
    </row>
    <row r="272" s="14" customFormat="1">
      <c r="A272" s="14"/>
      <c r="B272" s="287"/>
      <c r="C272" s="288"/>
      <c r="D272" s="278" t="s">
        <v>176</v>
      </c>
      <c r="E272" s="289" t="s">
        <v>1</v>
      </c>
      <c r="F272" s="290" t="s">
        <v>387</v>
      </c>
      <c r="G272" s="288"/>
      <c r="H272" s="291">
        <v>3</v>
      </c>
      <c r="I272" s="292"/>
      <c r="J272" s="288"/>
      <c r="K272" s="288"/>
      <c r="L272" s="293"/>
      <c r="M272" s="294"/>
      <c r="N272" s="295"/>
      <c r="O272" s="295"/>
      <c r="P272" s="295"/>
      <c r="Q272" s="295"/>
      <c r="R272" s="295"/>
      <c r="S272" s="295"/>
      <c r="T272" s="29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97" t="s">
        <v>176</v>
      </c>
      <c r="AU272" s="297" t="s">
        <v>91</v>
      </c>
      <c r="AV272" s="14" t="s">
        <v>91</v>
      </c>
      <c r="AW272" s="14" t="s">
        <v>32</v>
      </c>
      <c r="AX272" s="14" t="s">
        <v>85</v>
      </c>
      <c r="AY272" s="297" t="s">
        <v>162</v>
      </c>
    </row>
    <row r="273" s="2" customFormat="1" ht="21.75" customHeight="1">
      <c r="A273" s="40"/>
      <c r="B273" s="41"/>
      <c r="C273" s="263" t="s">
        <v>391</v>
      </c>
      <c r="D273" s="263" t="s">
        <v>166</v>
      </c>
      <c r="E273" s="264" t="s">
        <v>392</v>
      </c>
      <c r="F273" s="265" t="s">
        <v>393</v>
      </c>
      <c r="G273" s="266" t="s">
        <v>362</v>
      </c>
      <c r="H273" s="267">
        <v>2</v>
      </c>
      <c r="I273" s="268"/>
      <c r="J273" s="269">
        <f>ROUND(I273*H273,2)</f>
        <v>0</v>
      </c>
      <c r="K273" s="270"/>
      <c r="L273" s="43"/>
      <c r="M273" s="271" t="s">
        <v>1</v>
      </c>
      <c r="N273" s="272" t="s">
        <v>44</v>
      </c>
      <c r="O273" s="93"/>
      <c r="P273" s="273">
        <f>O273*H273</f>
        <v>0</v>
      </c>
      <c r="Q273" s="273">
        <v>0.016469999999999999</v>
      </c>
      <c r="R273" s="273">
        <f>Q273*H273</f>
        <v>0.032939999999999997</v>
      </c>
      <c r="S273" s="273">
        <v>0</v>
      </c>
      <c r="T273" s="27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75" t="s">
        <v>276</v>
      </c>
      <c r="AT273" s="275" t="s">
        <v>166</v>
      </c>
      <c r="AU273" s="275" t="s">
        <v>91</v>
      </c>
      <c r="AY273" s="17" t="s">
        <v>162</v>
      </c>
      <c r="BE273" s="150">
        <f>IF(N273="základní",J273,0)</f>
        <v>0</v>
      </c>
      <c r="BF273" s="150">
        <f>IF(N273="snížená",J273,0)</f>
        <v>0</v>
      </c>
      <c r="BG273" s="150">
        <f>IF(N273="zákl. přenesená",J273,0)</f>
        <v>0</v>
      </c>
      <c r="BH273" s="150">
        <f>IF(N273="sníž. přenesená",J273,0)</f>
        <v>0</v>
      </c>
      <c r="BI273" s="150">
        <f>IF(N273="nulová",J273,0)</f>
        <v>0</v>
      </c>
      <c r="BJ273" s="17" t="s">
        <v>91</v>
      </c>
      <c r="BK273" s="150">
        <f>ROUND(I273*H273,2)</f>
        <v>0</v>
      </c>
      <c r="BL273" s="17" t="s">
        <v>276</v>
      </c>
      <c r="BM273" s="275" t="s">
        <v>394</v>
      </c>
    </row>
    <row r="274" s="2" customFormat="1" ht="16.5" customHeight="1">
      <c r="A274" s="40"/>
      <c r="B274" s="41"/>
      <c r="C274" s="263" t="s">
        <v>170</v>
      </c>
      <c r="D274" s="263" t="s">
        <v>166</v>
      </c>
      <c r="E274" s="264" t="s">
        <v>395</v>
      </c>
      <c r="F274" s="265" t="s">
        <v>396</v>
      </c>
      <c r="G274" s="266" t="s">
        <v>362</v>
      </c>
      <c r="H274" s="267">
        <v>1</v>
      </c>
      <c r="I274" s="268"/>
      <c r="J274" s="269">
        <f>ROUND(I274*H274,2)</f>
        <v>0</v>
      </c>
      <c r="K274" s="270"/>
      <c r="L274" s="43"/>
      <c r="M274" s="271" t="s">
        <v>1</v>
      </c>
      <c r="N274" s="272" t="s">
        <v>44</v>
      </c>
      <c r="O274" s="93"/>
      <c r="P274" s="273">
        <f>O274*H274</f>
        <v>0</v>
      </c>
      <c r="Q274" s="273">
        <v>0</v>
      </c>
      <c r="R274" s="273">
        <f>Q274*H274</f>
        <v>0</v>
      </c>
      <c r="S274" s="273">
        <v>0.024500000000000001</v>
      </c>
      <c r="T274" s="274">
        <f>S274*H274</f>
        <v>0.024500000000000001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75" t="s">
        <v>276</v>
      </c>
      <c r="AT274" s="275" t="s">
        <v>166</v>
      </c>
      <c r="AU274" s="275" t="s">
        <v>91</v>
      </c>
      <c r="AY274" s="17" t="s">
        <v>162</v>
      </c>
      <c r="BE274" s="150">
        <f>IF(N274="základní",J274,0)</f>
        <v>0</v>
      </c>
      <c r="BF274" s="150">
        <f>IF(N274="snížená",J274,0)</f>
        <v>0</v>
      </c>
      <c r="BG274" s="150">
        <f>IF(N274="zákl. přenesená",J274,0)</f>
        <v>0</v>
      </c>
      <c r="BH274" s="150">
        <f>IF(N274="sníž. přenesená",J274,0)</f>
        <v>0</v>
      </c>
      <c r="BI274" s="150">
        <f>IF(N274="nulová",J274,0)</f>
        <v>0</v>
      </c>
      <c r="BJ274" s="17" t="s">
        <v>91</v>
      </c>
      <c r="BK274" s="150">
        <f>ROUND(I274*H274,2)</f>
        <v>0</v>
      </c>
      <c r="BL274" s="17" t="s">
        <v>276</v>
      </c>
      <c r="BM274" s="275" t="s">
        <v>397</v>
      </c>
    </row>
    <row r="275" s="13" customFormat="1">
      <c r="A275" s="13"/>
      <c r="B275" s="276"/>
      <c r="C275" s="277"/>
      <c r="D275" s="278" t="s">
        <v>176</v>
      </c>
      <c r="E275" s="279" t="s">
        <v>1</v>
      </c>
      <c r="F275" s="280" t="s">
        <v>398</v>
      </c>
      <c r="G275" s="277"/>
      <c r="H275" s="279" t="s">
        <v>1</v>
      </c>
      <c r="I275" s="281"/>
      <c r="J275" s="277"/>
      <c r="K275" s="277"/>
      <c r="L275" s="282"/>
      <c r="M275" s="283"/>
      <c r="N275" s="284"/>
      <c r="O275" s="284"/>
      <c r="P275" s="284"/>
      <c r="Q275" s="284"/>
      <c r="R275" s="284"/>
      <c r="S275" s="284"/>
      <c r="T275" s="28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86" t="s">
        <v>176</v>
      </c>
      <c r="AU275" s="286" t="s">
        <v>91</v>
      </c>
      <c r="AV275" s="13" t="s">
        <v>85</v>
      </c>
      <c r="AW275" s="13" t="s">
        <v>32</v>
      </c>
      <c r="AX275" s="13" t="s">
        <v>78</v>
      </c>
      <c r="AY275" s="286" t="s">
        <v>162</v>
      </c>
    </row>
    <row r="276" s="14" customFormat="1">
      <c r="A276" s="14"/>
      <c r="B276" s="287"/>
      <c r="C276" s="288"/>
      <c r="D276" s="278" t="s">
        <v>176</v>
      </c>
      <c r="E276" s="289" t="s">
        <v>1</v>
      </c>
      <c r="F276" s="290" t="s">
        <v>85</v>
      </c>
      <c r="G276" s="288"/>
      <c r="H276" s="291">
        <v>1</v>
      </c>
      <c r="I276" s="292"/>
      <c r="J276" s="288"/>
      <c r="K276" s="288"/>
      <c r="L276" s="293"/>
      <c r="M276" s="294"/>
      <c r="N276" s="295"/>
      <c r="O276" s="295"/>
      <c r="P276" s="295"/>
      <c r="Q276" s="295"/>
      <c r="R276" s="295"/>
      <c r="S276" s="295"/>
      <c r="T276" s="29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97" t="s">
        <v>176</v>
      </c>
      <c r="AU276" s="297" t="s">
        <v>91</v>
      </c>
      <c r="AV276" s="14" t="s">
        <v>91</v>
      </c>
      <c r="AW276" s="14" t="s">
        <v>32</v>
      </c>
      <c r="AX276" s="14" t="s">
        <v>85</v>
      </c>
      <c r="AY276" s="297" t="s">
        <v>162</v>
      </c>
    </row>
    <row r="277" s="2" customFormat="1" ht="16.5" customHeight="1">
      <c r="A277" s="40"/>
      <c r="B277" s="41"/>
      <c r="C277" s="263" t="s">
        <v>399</v>
      </c>
      <c r="D277" s="263" t="s">
        <v>166</v>
      </c>
      <c r="E277" s="264" t="s">
        <v>400</v>
      </c>
      <c r="F277" s="265" t="s">
        <v>401</v>
      </c>
      <c r="G277" s="266" t="s">
        <v>362</v>
      </c>
      <c r="H277" s="267">
        <v>2</v>
      </c>
      <c r="I277" s="268"/>
      <c r="J277" s="269">
        <f>ROUND(I277*H277,2)</f>
        <v>0</v>
      </c>
      <c r="K277" s="270"/>
      <c r="L277" s="43"/>
      <c r="M277" s="271" t="s">
        <v>1</v>
      </c>
      <c r="N277" s="272" t="s">
        <v>44</v>
      </c>
      <c r="O277" s="93"/>
      <c r="P277" s="273">
        <f>O277*H277</f>
        <v>0</v>
      </c>
      <c r="Q277" s="273">
        <v>0.01234</v>
      </c>
      <c r="R277" s="273">
        <f>Q277*H277</f>
        <v>0.024680000000000001</v>
      </c>
      <c r="S277" s="273">
        <v>0</v>
      </c>
      <c r="T277" s="27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75" t="s">
        <v>276</v>
      </c>
      <c r="AT277" s="275" t="s">
        <v>166</v>
      </c>
      <c r="AU277" s="275" t="s">
        <v>91</v>
      </c>
      <c r="AY277" s="17" t="s">
        <v>162</v>
      </c>
      <c r="BE277" s="150">
        <f>IF(N277="základní",J277,0)</f>
        <v>0</v>
      </c>
      <c r="BF277" s="150">
        <f>IF(N277="snížená",J277,0)</f>
        <v>0</v>
      </c>
      <c r="BG277" s="150">
        <f>IF(N277="zákl. přenesená",J277,0)</f>
        <v>0</v>
      </c>
      <c r="BH277" s="150">
        <f>IF(N277="sníž. přenesená",J277,0)</f>
        <v>0</v>
      </c>
      <c r="BI277" s="150">
        <f>IF(N277="nulová",J277,0)</f>
        <v>0</v>
      </c>
      <c r="BJ277" s="17" t="s">
        <v>91</v>
      </c>
      <c r="BK277" s="150">
        <f>ROUND(I277*H277,2)</f>
        <v>0</v>
      </c>
      <c r="BL277" s="17" t="s">
        <v>276</v>
      </c>
      <c r="BM277" s="275" t="s">
        <v>402</v>
      </c>
    </row>
    <row r="278" s="2" customFormat="1" ht="21.75" customHeight="1">
      <c r="A278" s="40"/>
      <c r="B278" s="41"/>
      <c r="C278" s="263" t="s">
        <v>403</v>
      </c>
      <c r="D278" s="263" t="s">
        <v>166</v>
      </c>
      <c r="E278" s="264" t="s">
        <v>404</v>
      </c>
      <c r="F278" s="265" t="s">
        <v>405</v>
      </c>
      <c r="G278" s="266" t="s">
        <v>362</v>
      </c>
      <c r="H278" s="267">
        <v>2</v>
      </c>
      <c r="I278" s="268"/>
      <c r="J278" s="269">
        <f>ROUND(I278*H278,2)</f>
        <v>0</v>
      </c>
      <c r="K278" s="270"/>
      <c r="L278" s="43"/>
      <c r="M278" s="271" t="s">
        <v>1</v>
      </c>
      <c r="N278" s="272" t="s">
        <v>44</v>
      </c>
      <c r="O278" s="93"/>
      <c r="P278" s="273">
        <f>O278*H278</f>
        <v>0</v>
      </c>
      <c r="Q278" s="273">
        <v>0.027359999999999999</v>
      </c>
      <c r="R278" s="273">
        <f>Q278*H278</f>
        <v>0.054719999999999998</v>
      </c>
      <c r="S278" s="273">
        <v>0</v>
      </c>
      <c r="T278" s="274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75" t="s">
        <v>276</v>
      </c>
      <c r="AT278" s="275" t="s">
        <v>166</v>
      </c>
      <c r="AU278" s="275" t="s">
        <v>91</v>
      </c>
      <c r="AY278" s="17" t="s">
        <v>162</v>
      </c>
      <c r="BE278" s="150">
        <f>IF(N278="základní",J278,0)</f>
        <v>0</v>
      </c>
      <c r="BF278" s="150">
        <f>IF(N278="snížená",J278,0)</f>
        <v>0</v>
      </c>
      <c r="BG278" s="150">
        <f>IF(N278="zákl. přenesená",J278,0)</f>
        <v>0</v>
      </c>
      <c r="BH278" s="150">
        <f>IF(N278="sníž. přenesená",J278,0)</f>
        <v>0</v>
      </c>
      <c r="BI278" s="150">
        <f>IF(N278="nulová",J278,0)</f>
        <v>0</v>
      </c>
      <c r="BJ278" s="17" t="s">
        <v>91</v>
      </c>
      <c r="BK278" s="150">
        <f>ROUND(I278*H278,2)</f>
        <v>0</v>
      </c>
      <c r="BL278" s="17" t="s">
        <v>276</v>
      </c>
      <c r="BM278" s="275" t="s">
        <v>406</v>
      </c>
    </row>
    <row r="279" s="2" customFormat="1" ht="21.75" customHeight="1">
      <c r="A279" s="40"/>
      <c r="B279" s="41"/>
      <c r="C279" s="263" t="s">
        <v>407</v>
      </c>
      <c r="D279" s="263" t="s">
        <v>166</v>
      </c>
      <c r="E279" s="264" t="s">
        <v>408</v>
      </c>
      <c r="F279" s="265" t="s">
        <v>409</v>
      </c>
      <c r="G279" s="266" t="s">
        <v>362</v>
      </c>
      <c r="H279" s="267">
        <v>1</v>
      </c>
      <c r="I279" s="268"/>
      <c r="J279" s="269">
        <f>ROUND(I279*H279,2)</f>
        <v>0</v>
      </c>
      <c r="K279" s="270"/>
      <c r="L279" s="43"/>
      <c r="M279" s="271" t="s">
        <v>1</v>
      </c>
      <c r="N279" s="272" t="s">
        <v>44</v>
      </c>
      <c r="O279" s="93"/>
      <c r="P279" s="273">
        <f>O279*H279</f>
        <v>0</v>
      </c>
      <c r="Q279" s="273">
        <v>0</v>
      </c>
      <c r="R279" s="273">
        <f>Q279*H279</f>
        <v>0</v>
      </c>
      <c r="S279" s="273">
        <v>0.017299999999999999</v>
      </c>
      <c r="T279" s="274">
        <f>S279*H279</f>
        <v>0.017299999999999999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75" t="s">
        <v>276</v>
      </c>
      <c r="AT279" s="275" t="s">
        <v>166</v>
      </c>
      <c r="AU279" s="275" t="s">
        <v>91</v>
      </c>
      <c r="AY279" s="17" t="s">
        <v>162</v>
      </c>
      <c r="BE279" s="150">
        <f>IF(N279="základní",J279,0)</f>
        <v>0</v>
      </c>
      <c r="BF279" s="150">
        <f>IF(N279="snížená",J279,0)</f>
        <v>0</v>
      </c>
      <c r="BG279" s="150">
        <f>IF(N279="zákl. přenesená",J279,0)</f>
        <v>0</v>
      </c>
      <c r="BH279" s="150">
        <f>IF(N279="sníž. přenesená",J279,0)</f>
        <v>0</v>
      </c>
      <c r="BI279" s="150">
        <f>IF(N279="nulová",J279,0)</f>
        <v>0</v>
      </c>
      <c r="BJ279" s="17" t="s">
        <v>91</v>
      </c>
      <c r="BK279" s="150">
        <f>ROUND(I279*H279,2)</f>
        <v>0</v>
      </c>
      <c r="BL279" s="17" t="s">
        <v>276</v>
      </c>
      <c r="BM279" s="275" t="s">
        <v>410</v>
      </c>
    </row>
    <row r="280" s="14" customFormat="1">
      <c r="A280" s="14"/>
      <c r="B280" s="287"/>
      <c r="C280" s="288"/>
      <c r="D280" s="278" t="s">
        <v>176</v>
      </c>
      <c r="E280" s="289" t="s">
        <v>1</v>
      </c>
      <c r="F280" s="290" t="s">
        <v>85</v>
      </c>
      <c r="G280" s="288"/>
      <c r="H280" s="291">
        <v>1</v>
      </c>
      <c r="I280" s="292"/>
      <c r="J280" s="288"/>
      <c r="K280" s="288"/>
      <c r="L280" s="293"/>
      <c r="M280" s="294"/>
      <c r="N280" s="295"/>
      <c r="O280" s="295"/>
      <c r="P280" s="295"/>
      <c r="Q280" s="295"/>
      <c r="R280" s="295"/>
      <c r="S280" s="295"/>
      <c r="T280" s="29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97" t="s">
        <v>176</v>
      </c>
      <c r="AU280" s="297" t="s">
        <v>91</v>
      </c>
      <c r="AV280" s="14" t="s">
        <v>91</v>
      </c>
      <c r="AW280" s="14" t="s">
        <v>32</v>
      </c>
      <c r="AX280" s="14" t="s">
        <v>85</v>
      </c>
      <c r="AY280" s="297" t="s">
        <v>162</v>
      </c>
    </row>
    <row r="281" s="2" customFormat="1" ht="21.75" customHeight="1">
      <c r="A281" s="40"/>
      <c r="B281" s="41"/>
      <c r="C281" s="263" t="s">
        <v>411</v>
      </c>
      <c r="D281" s="263" t="s">
        <v>166</v>
      </c>
      <c r="E281" s="264" t="s">
        <v>412</v>
      </c>
      <c r="F281" s="265" t="s">
        <v>413</v>
      </c>
      <c r="G281" s="266" t="s">
        <v>362</v>
      </c>
      <c r="H281" s="267">
        <v>0</v>
      </c>
      <c r="I281" s="268"/>
      <c r="J281" s="269">
        <f>ROUND(I281*H281,2)</f>
        <v>0</v>
      </c>
      <c r="K281" s="270"/>
      <c r="L281" s="43"/>
      <c r="M281" s="271" t="s">
        <v>1</v>
      </c>
      <c r="N281" s="272" t="s">
        <v>44</v>
      </c>
      <c r="O281" s="93"/>
      <c r="P281" s="273">
        <f>O281*H281</f>
        <v>0</v>
      </c>
      <c r="Q281" s="273">
        <v>0.0049300000000000004</v>
      </c>
      <c r="R281" s="273">
        <f>Q281*H281</f>
        <v>0</v>
      </c>
      <c r="S281" s="273">
        <v>0</v>
      </c>
      <c r="T281" s="274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75" t="s">
        <v>276</v>
      </c>
      <c r="AT281" s="275" t="s">
        <v>166</v>
      </c>
      <c r="AU281" s="275" t="s">
        <v>91</v>
      </c>
      <c r="AY281" s="17" t="s">
        <v>162</v>
      </c>
      <c r="BE281" s="150">
        <f>IF(N281="základní",J281,0)</f>
        <v>0</v>
      </c>
      <c r="BF281" s="150">
        <f>IF(N281="snížená",J281,0)</f>
        <v>0</v>
      </c>
      <c r="BG281" s="150">
        <f>IF(N281="zákl. přenesená",J281,0)</f>
        <v>0</v>
      </c>
      <c r="BH281" s="150">
        <f>IF(N281="sníž. přenesená",J281,0)</f>
        <v>0</v>
      </c>
      <c r="BI281" s="150">
        <f>IF(N281="nulová",J281,0)</f>
        <v>0</v>
      </c>
      <c r="BJ281" s="17" t="s">
        <v>91</v>
      </c>
      <c r="BK281" s="150">
        <f>ROUND(I281*H281,2)</f>
        <v>0</v>
      </c>
      <c r="BL281" s="17" t="s">
        <v>276</v>
      </c>
      <c r="BM281" s="275" t="s">
        <v>414</v>
      </c>
    </row>
    <row r="282" s="2" customFormat="1" ht="16.5" customHeight="1">
      <c r="A282" s="40"/>
      <c r="B282" s="41"/>
      <c r="C282" s="263" t="s">
        <v>163</v>
      </c>
      <c r="D282" s="263" t="s">
        <v>166</v>
      </c>
      <c r="E282" s="264" t="s">
        <v>415</v>
      </c>
      <c r="F282" s="265" t="s">
        <v>416</v>
      </c>
      <c r="G282" s="266" t="s">
        <v>362</v>
      </c>
      <c r="H282" s="267">
        <v>1</v>
      </c>
      <c r="I282" s="268"/>
      <c r="J282" s="269">
        <f>ROUND(I282*H282,2)</f>
        <v>0</v>
      </c>
      <c r="K282" s="270"/>
      <c r="L282" s="43"/>
      <c r="M282" s="271" t="s">
        <v>1</v>
      </c>
      <c r="N282" s="272" t="s">
        <v>44</v>
      </c>
      <c r="O282" s="93"/>
      <c r="P282" s="273">
        <f>O282*H282</f>
        <v>0</v>
      </c>
      <c r="Q282" s="273">
        <v>0</v>
      </c>
      <c r="R282" s="273">
        <f>Q282*H282</f>
        <v>0</v>
      </c>
      <c r="S282" s="273">
        <v>0.067000000000000004</v>
      </c>
      <c r="T282" s="274">
        <f>S282*H282</f>
        <v>0.067000000000000004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75" t="s">
        <v>276</v>
      </c>
      <c r="AT282" s="275" t="s">
        <v>166</v>
      </c>
      <c r="AU282" s="275" t="s">
        <v>91</v>
      </c>
      <c r="AY282" s="17" t="s">
        <v>162</v>
      </c>
      <c r="BE282" s="150">
        <f>IF(N282="základní",J282,0)</f>
        <v>0</v>
      </c>
      <c r="BF282" s="150">
        <f>IF(N282="snížená",J282,0)</f>
        <v>0</v>
      </c>
      <c r="BG282" s="150">
        <f>IF(N282="zákl. přenesená",J282,0)</f>
        <v>0</v>
      </c>
      <c r="BH282" s="150">
        <f>IF(N282="sníž. přenesená",J282,0)</f>
        <v>0</v>
      </c>
      <c r="BI282" s="150">
        <f>IF(N282="nulová",J282,0)</f>
        <v>0</v>
      </c>
      <c r="BJ282" s="17" t="s">
        <v>91</v>
      </c>
      <c r="BK282" s="150">
        <f>ROUND(I282*H282,2)</f>
        <v>0</v>
      </c>
      <c r="BL282" s="17" t="s">
        <v>276</v>
      </c>
      <c r="BM282" s="275" t="s">
        <v>417</v>
      </c>
    </row>
    <row r="283" s="14" customFormat="1">
      <c r="A283" s="14"/>
      <c r="B283" s="287"/>
      <c r="C283" s="288"/>
      <c r="D283" s="278" t="s">
        <v>176</v>
      </c>
      <c r="E283" s="289" t="s">
        <v>1</v>
      </c>
      <c r="F283" s="290" t="s">
        <v>85</v>
      </c>
      <c r="G283" s="288"/>
      <c r="H283" s="291">
        <v>1</v>
      </c>
      <c r="I283" s="292"/>
      <c r="J283" s="288"/>
      <c r="K283" s="288"/>
      <c r="L283" s="293"/>
      <c r="M283" s="294"/>
      <c r="N283" s="295"/>
      <c r="O283" s="295"/>
      <c r="P283" s="295"/>
      <c r="Q283" s="295"/>
      <c r="R283" s="295"/>
      <c r="S283" s="295"/>
      <c r="T283" s="29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97" t="s">
        <v>176</v>
      </c>
      <c r="AU283" s="297" t="s">
        <v>91</v>
      </c>
      <c r="AV283" s="14" t="s">
        <v>91</v>
      </c>
      <c r="AW283" s="14" t="s">
        <v>32</v>
      </c>
      <c r="AX283" s="14" t="s">
        <v>85</v>
      </c>
      <c r="AY283" s="297" t="s">
        <v>162</v>
      </c>
    </row>
    <row r="284" s="2" customFormat="1" ht="16.5" customHeight="1">
      <c r="A284" s="40"/>
      <c r="B284" s="41"/>
      <c r="C284" s="263" t="s">
        <v>418</v>
      </c>
      <c r="D284" s="263" t="s">
        <v>166</v>
      </c>
      <c r="E284" s="264" t="s">
        <v>419</v>
      </c>
      <c r="F284" s="265" t="s">
        <v>420</v>
      </c>
      <c r="G284" s="266" t="s">
        <v>275</v>
      </c>
      <c r="H284" s="267">
        <v>2</v>
      </c>
      <c r="I284" s="268"/>
      <c r="J284" s="269">
        <f>ROUND(I284*H284,2)</f>
        <v>0</v>
      </c>
      <c r="K284" s="270"/>
      <c r="L284" s="43"/>
      <c r="M284" s="271" t="s">
        <v>1</v>
      </c>
      <c r="N284" s="272" t="s">
        <v>44</v>
      </c>
      <c r="O284" s="93"/>
      <c r="P284" s="273">
        <f>O284*H284</f>
        <v>0</v>
      </c>
      <c r="Q284" s="273">
        <v>0.00109</v>
      </c>
      <c r="R284" s="273">
        <f>Q284*H284</f>
        <v>0.0021800000000000001</v>
      </c>
      <c r="S284" s="273">
        <v>0</v>
      </c>
      <c r="T284" s="27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75" t="s">
        <v>276</v>
      </c>
      <c r="AT284" s="275" t="s">
        <v>166</v>
      </c>
      <c r="AU284" s="275" t="s">
        <v>91</v>
      </c>
      <c r="AY284" s="17" t="s">
        <v>162</v>
      </c>
      <c r="BE284" s="150">
        <f>IF(N284="základní",J284,0)</f>
        <v>0</v>
      </c>
      <c r="BF284" s="150">
        <f>IF(N284="snížená",J284,0)</f>
        <v>0</v>
      </c>
      <c r="BG284" s="150">
        <f>IF(N284="zákl. přenesená",J284,0)</f>
        <v>0</v>
      </c>
      <c r="BH284" s="150">
        <f>IF(N284="sníž. přenesená",J284,0)</f>
        <v>0</v>
      </c>
      <c r="BI284" s="150">
        <f>IF(N284="nulová",J284,0)</f>
        <v>0</v>
      </c>
      <c r="BJ284" s="17" t="s">
        <v>91</v>
      </c>
      <c r="BK284" s="150">
        <f>ROUND(I284*H284,2)</f>
        <v>0</v>
      </c>
      <c r="BL284" s="17" t="s">
        <v>276</v>
      </c>
      <c r="BM284" s="275" t="s">
        <v>421</v>
      </c>
    </row>
    <row r="285" s="13" customFormat="1">
      <c r="A285" s="13"/>
      <c r="B285" s="276"/>
      <c r="C285" s="277"/>
      <c r="D285" s="278" t="s">
        <v>176</v>
      </c>
      <c r="E285" s="279" t="s">
        <v>1</v>
      </c>
      <c r="F285" s="280" t="s">
        <v>332</v>
      </c>
      <c r="G285" s="277"/>
      <c r="H285" s="279" t="s">
        <v>1</v>
      </c>
      <c r="I285" s="281"/>
      <c r="J285" s="277"/>
      <c r="K285" s="277"/>
      <c r="L285" s="282"/>
      <c r="M285" s="283"/>
      <c r="N285" s="284"/>
      <c r="O285" s="284"/>
      <c r="P285" s="284"/>
      <c r="Q285" s="284"/>
      <c r="R285" s="284"/>
      <c r="S285" s="284"/>
      <c r="T285" s="28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86" t="s">
        <v>176</v>
      </c>
      <c r="AU285" s="286" t="s">
        <v>91</v>
      </c>
      <c r="AV285" s="13" t="s">
        <v>85</v>
      </c>
      <c r="AW285" s="13" t="s">
        <v>32</v>
      </c>
      <c r="AX285" s="13" t="s">
        <v>78</v>
      </c>
      <c r="AY285" s="286" t="s">
        <v>162</v>
      </c>
    </row>
    <row r="286" s="14" customFormat="1">
      <c r="A286" s="14"/>
      <c r="B286" s="287"/>
      <c r="C286" s="288"/>
      <c r="D286" s="278" t="s">
        <v>176</v>
      </c>
      <c r="E286" s="289" t="s">
        <v>1</v>
      </c>
      <c r="F286" s="290" t="s">
        <v>85</v>
      </c>
      <c r="G286" s="288"/>
      <c r="H286" s="291">
        <v>1</v>
      </c>
      <c r="I286" s="292"/>
      <c r="J286" s="288"/>
      <c r="K286" s="288"/>
      <c r="L286" s="293"/>
      <c r="M286" s="294"/>
      <c r="N286" s="295"/>
      <c r="O286" s="295"/>
      <c r="P286" s="295"/>
      <c r="Q286" s="295"/>
      <c r="R286" s="295"/>
      <c r="S286" s="295"/>
      <c r="T286" s="29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97" t="s">
        <v>176</v>
      </c>
      <c r="AU286" s="297" t="s">
        <v>91</v>
      </c>
      <c r="AV286" s="14" t="s">
        <v>91</v>
      </c>
      <c r="AW286" s="14" t="s">
        <v>32</v>
      </c>
      <c r="AX286" s="14" t="s">
        <v>78</v>
      </c>
      <c r="AY286" s="297" t="s">
        <v>162</v>
      </c>
    </row>
    <row r="287" s="13" customFormat="1">
      <c r="A287" s="13"/>
      <c r="B287" s="276"/>
      <c r="C287" s="277"/>
      <c r="D287" s="278" t="s">
        <v>176</v>
      </c>
      <c r="E287" s="279" t="s">
        <v>1</v>
      </c>
      <c r="F287" s="280" t="s">
        <v>422</v>
      </c>
      <c r="G287" s="277"/>
      <c r="H287" s="279" t="s">
        <v>1</v>
      </c>
      <c r="I287" s="281"/>
      <c r="J287" s="277"/>
      <c r="K287" s="277"/>
      <c r="L287" s="282"/>
      <c r="M287" s="283"/>
      <c r="N287" s="284"/>
      <c r="O287" s="284"/>
      <c r="P287" s="284"/>
      <c r="Q287" s="284"/>
      <c r="R287" s="284"/>
      <c r="S287" s="284"/>
      <c r="T287" s="28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86" t="s">
        <v>176</v>
      </c>
      <c r="AU287" s="286" t="s">
        <v>91</v>
      </c>
      <c r="AV287" s="13" t="s">
        <v>85</v>
      </c>
      <c r="AW287" s="13" t="s">
        <v>32</v>
      </c>
      <c r="AX287" s="13" t="s">
        <v>78</v>
      </c>
      <c r="AY287" s="286" t="s">
        <v>162</v>
      </c>
    </row>
    <row r="288" s="14" customFormat="1">
      <c r="A288" s="14"/>
      <c r="B288" s="287"/>
      <c r="C288" s="288"/>
      <c r="D288" s="278" t="s">
        <v>176</v>
      </c>
      <c r="E288" s="289" t="s">
        <v>1</v>
      </c>
      <c r="F288" s="290" t="s">
        <v>85</v>
      </c>
      <c r="G288" s="288"/>
      <c r="H288" s="291">
        <v>1</v>
      </c>
      <c r="I288" s="292"/>
      <c r="J288" s="288"/>
      <c r="K288" s="288"/>
      <c r="L288" s="293"/>
      <c r="M288" s="294"/>
      <c r="N288" s="295"/>
      <c r="O288" s="295"/>
      <c r="P288" s="295"/>
      <c r="Q288" s="295"/>
      <c r="R288" s="295"/>
      <c r="S288" s="295"/>
      <c r="T288" s="29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97" t="s">
        <v>176</v>
      </c>
      <c r="AU288" s="297" t="s">
        <v>91</v>
      </c>
      <c r="AV288" s="14" t="s">
        <v>91</v>
      </c>
      <c r="AW288" s="14" t="s">
        <v>32</v>
      </c>
      <c r="AX288" s="14" t="s">
        <v>78</v>
      </c>
      <c r="AY288" s="297" t="s">
        <v>162</v>
      </c>
    </row>
    <row r="289" s="15" customFormat="1">
      <c r="A289" s="15"/>
      <c r="B289" s="298"/>
      <c r="C289" s="299"/>
      <c r="D289" s="278" t="s">
        <v>176</v>
      </c>
      <c r="E289" s="300" t="s">
        <v>1</v>
      </c>
      <c r="F289" s="301" t="s">
        <v>188</v>
      </c>
      <c r="G289" s="299"/>
      <c r="H289" s="302">
        <v>2</v>
      </c>
      <c r="I289" s="303"/>
      <c r="J289" s="299"/>
      <c r="K289" s="299"/>
      <c r="L289" s="304"/>
      <c r="M289" s="305"/>
      <c r="N289" s="306"/>
      <c r="O289" s="306"/>
      <c r="P289" s="306"/>
      <c r="Q289" s="306"/>
      <c r="R289" s="306"/>
      <c r="S289" s="306"/>
      <c r="T289" s="307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308" t="s">
        <v>176</v>
      </c>
      <c r="AU289" s="308" t="s">
        <v>91</v>
      </c>
      <c r="AV289" s="15" t="s">
        <v>170</v>
      </c>
      <c r="AW289" s="15" t="s">
        <v>32</v>
      </c>
      <c r="AX289" s="15" t="s">
        <v>85</v>
      </c>
      <c r="AY289" s="308" t="s">
        <v>162</v>
      </c>
    </row>
    <row r="290" s="2" customFormat="1" ht="21.75" customHeight="1">
      <c r="A290" s="40"/>
      <c r="B290" s="41"/>
      <c r="C290" s="309" t="s">
        <v>423</v>
      </c>
      <c r="D290" s="309" t="s">
        <v>280</v>
      </c>
      <c r="E290" s="310" t="s">
        <v>424</v>
      </c>
      <c r="F290" s="311" t="s">
        <v>425</v>
      </c>
      <c r="G290" s="312" t="s">
        <v>275</v>
      </c>
      <c r="H290" s="313">
        <v>1</v>
      </c>
      <c r="I290" s="314"/>
      <c r="J290" s="315">
        <f>ROUND(I290*H290,2)</f>
        <v>0</v>
      </c>
      <c r="K290" s="316"/>
      <c r="L290" s="317"/>
      <c r="M290" s="318" t="s">
        <v>1</v>
      </c>
      <c r="N290" s="319" t="s">
        <v>44</v>
      </c>
      <c r="O290" s="93"/>
      <c r="P290" s="273">
        <f>O290*H290</f>
        <v>0</v>
      </c>
      <c r="Q290" s="273">
        <v>0.00027999999999999998</v>
      </c>
      <c r="R290" s="273">
        <f>Q290*H290</f>
        <v>0.00027999999999999998</v>
      </c>
      <c r="S290" s="273">
        <v>0</v>
      </c>
      <c r="T290" s="27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75" t="s">
        <v>283</v>
      </c>
      <c r="AT290" s="275" t="s">
        <v>280</v>
      </c>
      <c r="AU290" s="275" t="s">
        <v>91</v>
      </c>
      <c r="AY290" s="17" t="s">
        <v>162</v>
      </c>
      <c r="BE290" s="150">
        <f>IF(N290="základní",J290,0)</f>
        <v>0</v>
      </c>
      <c r="BF290" s="150">
        <f>IF(N290="snížená",J290,0)</f>
        <v>0</v>
      </c>
      <c r="BG290" s="150">
        <f>IF(N290="zákl. přenesená",J290,0)</f>
        <v>0</v>
      </c>
      <c r="BH290" s="150">
        <f>IF(N290="sníž. přenesená",J290,0)</f>
        <v>0</v>
      </c>
      <c r="BI290" s="150">
        <f>IF(N290="nulová",J290,0)</f>
        <v>0</v>
      </c>
      <c r="BJ290" s="17" t="s">
        <v>91</v>
      </c>
      <c r="BK290" s="150">
        <f>ROUND(I290*H290,2)</f>
        <v>0</v>
      </c>
      <c r="BL290" s="17" t="s">
        <v>276</v>
      </c>
      <c r="BM290" s="275" t="s">
        <v>426</v>
      </c>
    </row>
    <row r="291" s="2" customFormat="1" ht="16.5" customHeight="1">
      <c r="A291" s="40"/>
      <c r="B291" s="41"/>
      <c r="C291" s="263" t="s">
        <v>427</v>
      </c>
      <c r="D291" s="263" t="s">
        <v>166</v>
      </c>
      <c r="E291" s="264" t="s">
        <v>428</v>
      </c>
      <c r="F291" s="265" t="s">
        <v>429</v>
      </c>
      <c r="G291" s="266" t="s">
        <v>362</v>
      </c>
      <c r="H291" s="267">
        <v>6</v>
      </c>
      <c r="I291" s="268"/>
      <c r="J291" s="269">
        <f>ROUND(I291*H291,2)</f>
        <v>0</v>
      </c>
      <c r="K291" s="270"/>
      <c r="L291" s="43"/>
      <c r="M291" s="271" t="s">
        <v>1</v>
      </c>
      <c r="N291" s="272" t="s">
        <v>44</v>
      </c>
      <c r="O291" s="93"/>
      <c r="P291" s="273">
        <f>O291*H291</f>
        <v>0</v>
      </c>
      <c r="Q291" s="273">
        <v>0</v>
      </c>
      <c r="R291" s="273">
        <f>Q291*H291</f>
        <v>0</v>
      </c>
      <c r="S291" s="273">
        <v>0.00156</v>
      </c>
      <c r="T291" s="274">
        <f>S291*H291</f>
        <v>0.0093600000000000003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75" t="s">
        <v>276</v>
      </c>
      <c r="AT291" s="275" t="s">
        <v>166</v>
      </c>
      <c r="AU291" s="275" t="s">
        <v>91</v>
      </c>
      <c r="AY291" s="17" t="s">
        <v>162</v>
      </c>
      <c r="BE291" s="150">
        <f>IF(N291="základní",J291,0)</f>
        <v>0</v>
      </c>
      <c r="BF291" s="150">
        <f>IF(N291="snížená",J291,0)</f>
        <v>0</v>
      </c>
      <c r="BG291" s="150">
        <f>IF(N291="zákl. přenesená",J291,0)</f>
        <v>0</v>
      </c>
      <c r="BH291" s="150">
        <f>IF(N291="sníž. přenesená",J291,0)</f>
        <v>0</v>
      </c>
      <c r="BI291" s="150">
        <f>IF(N291="nulová",J291,0)</f>
        <v>0</v>
      </c>
      <c r="BJ291" s="17" t="s">
        <v>91</v>
      </c>
      <c r="BK291" s="150">
        <f>ROUND(I291*H291,2)</f>
        <v>0</v>
      </c>
      <c r="BL291" s="17" t="s">
        <v>276</v>
      </c>
      <c r="BM291" s="275" t="s">
        <v>430</v>
      </c>
    </row>
    <row r="292" s="13" customFormat="1">
      <c r="A292" s="13"/>
      <c r="B292" s="276"/>
      <c r="C292" s="277"/>
      <c r="D292" s="278" t="s">
        <v>176</v>
      </c>
      <c r="E292" s="279" t="s">
        <v>1</v>
      </c>
      <c r="F292" s="280" t="s">
        <v>431</v>
      </c>
      <c r="G292" s="277"/>
      <c r="H292" s="279" t="s">
        <v>1</v>
      </c>
      <c r="I292" s="281"/>
      <c r="J292" s="277"/>
      <c r="K292" s="277"/>
      <c r="L292" s="282"/>
      <c r="M292" s="283"/>
      <c r="N292" s="284"/>
      <c r="O292" s="284"/>
      <c r="P292" s="284"/>
      <c r="Q292" s="284"/>
      <c r="R292" s="284"/>
      <c r="S292" s="284"/>
      <c r="T292" s="28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86" t="s">
        <v>176</v>
      </c>
      <c r="AU292" s="286" t="s">
        <v>91</v>
      </c>
      <c r="AV292" s="13" t="s">
        <v>85</v>
      </c>
      <c r="AW292" s="13" t="s">
        <v>32</v>
      </c>
      <c r="AX292" s="13" t="s">
        <v>78</v>
      </c>
      <c r="AY292" s="286" t="s">
        <v>162</v>
      </c>
    </row>
    <row r="293" s="14" customFormat="1">
      <c r="A293" s="14"/>
      <c r="B293" s="287"/>
      <c r="C293" s="288"/>
      <c r="D293" s="278" t="s">
        <v>176</v>
      </c>
      <c r="E293" s="289" t="s">
        <v>1</v>
      </c>
      <c r="F293" s="290" t="s">
        <v>387</v>
      </c>
      <c r="G293" s="288"/>
      <c r="H293" s="291">
        <v>3</v>
      </c>
      <c r="I293" s="292"/>
      <c r="J293" s="288"/>
      <c r="K293" s="288"/>
      <c r="L293" s="293"/>
      <c r="M293" s="294"/>
      <c r="N293" s="295"/>
      <c r="O293" s="295"/>
      <c r="P293" s="295"/>
      <c r="Q293" s="295"/>
      <c r="R293" s="295"/>
      <c r="S293" s="295"/>
      <c r="T293" s="29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97" t="s">
        <v>176</v>
      </c>
      <c r="AU293" s="297" t="s">
        <v>91</v>
      </c>
      <c r="AV293" s="14" t="s">
        <v>91</v>
      </c>
      <c r="AW293" s="14" t="s">
        <v>32</v>
      </c>
      <c r="AX293" s="14" t="s">
        <v>78</v>
      </c>
      <c r="AY293" s="297" t="s">
        <v>162</v>
      </c>
    </row>
    <row r="294" s="13" customFormat="1">
      <c r="A294" s="13"/>
      <c r="B294" s="276"/>
      <c r="C294" s="277"/>
      <c r="D294" s="278" t="s">
        <v>176</v>
      </c>
      <c r="E294" s="279" t="s">
        <v>1</v>
      </c>
      <c r="F294" s="280" t="s">
        <v>432</v>
      </c>
      <c r="G294" s="277"/>
      <c r="H294" s="279" t="s">
        <v>1</v>
      </c>
      <c r="I294" s="281"/>
      <c r="J294" s="277"/>
      <c r="K294" s="277"/>
      <c r="L294" s="282"/>
      <c r="M294" s="283"/>
      <c r="N294" s="284"/>
      <c r="O294" s="284"/>
      <c r="P294" s="284"/>
      <c r="Q294" s="284"/>
      <c r="R294" s="284"/>
      <c r="S294" s="284"/>
      <c r="T294" s="28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86" t="s">
        <v>176</v>
      </c>
      <c r="AU294" s="286" t="s">
        <v>91</v>
      </c>
      <c r="AV294" s="13" t="s">
        <v>85</v>
      </c>
      <c r="AW294" s="13" t="s">
        <v>32</v>
      </c>
      <c r="AX294" s="13" t="s">
        <v>78</v>
      </c>
      <c r="AY294" s="286" t="s">
        <v>162</v>
      </c>
    </row>
    <row r="295" s="14" customFormat="1">
      <c r="A295" s="14"/>
      <c r="B295" s="287"/>
      <c r="C295" s="288"/>
      <c r="D295" s="278" t="s">
        <v>176</v>
      </c>
      <c r="E295" s="289" t="s">
        <v>1</v>
      </c>
      <c r="F295" s="290" t="s">
        <v>85</v>
      </c>
      <c r="G295" s="288"/>
      <c r="H295" s="291">
        <v>1</v>
      </c>
      <c r="I295" s="292"/>
      <c r="J295" s="288"/>
      <c r="K295" s="288"/>
      <c r="L295" s="293"/>
      <c r="M295" s="294"/>
      <c r="N295" s="295"/>
      <c r="O295" s="295"/>
      <c r="P295" s="295"/>
      <c r="Q295" s="295"/>
      <c r="R295" s="295"/>
      <c r="S295" s="295"/>
      <c r="T295" s="29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97" t="s">
        <v>176</v>
      </c>
      <c r="AU295" s="297" t="s">
        <v>91</v>
      </c>
      <c r="AV295" s="14" t="s">
        <v>91</v>
      </c>
      <c r="AW295" s="14" t="s">
        <v>32</v>
      </c>
      <c r="AX295" s="14" t="s">
        <v>78</v>
      </c>
      <c r="AY295" s="297" t="s">
        <v>162</v>
      </c>
    </row>
    <row r="296" s="13" customFormat="1">
      <c r="A296" s="13"/>
      <c r="B296" s="276"/>
      <c r="C296" s="277"/>
      <c r="D296" s="278" t="s">
        <v>176</v>
      </c>
      <c r="E296" s="279" t="s">
        <v>1</v>
      </c>
      <c r="F296" s="280" t="s">
        <v>433</v>
      </c>
      <c r="G296" s="277"/>
      <c r="H296" s="279" t="s">
        <v>1</v>
      </c>
      <c r="I296" s="281"/>
      <c r="J296" s="277"/>
      <c r="K296" s="277"/>
      <c r="L296" s="282"/>
      <c r="M296" s="283"/>
      <c r="N296" s="284"/>
      <c r="O296" s="284"/>
      <c r="P296" s="284"/>
      <c r="Q296" s="284"/>
      <c r="R296" s="284"/>
      <c r="S296" s="284"/>
      <c r="T296" s="28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86" t="s">
        <v>176</v>
      </c>
      <c r="AU296" s="286" t="s">
        <v>91</v>
      </c>
      <c r="AV296" s="13" t="s">
        <v>85</v>
      </c>
      <c r="AW296" s="13" t="s">
        <v>32</v>
      </c>
      <c r="AX296" s="13" t="s">
        <v>78</v>
      </c>
      <c r="AY296" s="286" t="s">
        <v>162</v>
      </c>
    </row>
    <row r="297" s="14" customFormat="1">
      <c r="A297" s="14"/>
      <c r="B297" s="287"/>
      <c r="C297" s="288"/>
      <c r="D297" s="278" t="s">
        <v>176</v>
      </c>
      <c r="E297" s="289" t="s">
        <v>1</v>
      </c>
      <c r="F297" s="290" t="s">
        <v>434</v>
      </c>
      <c r="G297" s="288"/>
      <c r="H297" s="291">
        <v>2</v>
      </c>
      <c r="I297" s="292"/>
      <c r="J297" s="288"/>
      <c r="K297" s="288"/>
      <c r="L297" s="293"/>
      <c r="M297" s="294"/>
      <c r="N297" s="295"/>
      <c r="O297" s="295"/>
      <c r="P297" s="295"/>
      <c r="Q297" s="295"/>
      <c r="R297" s="295"/>
      <c r="S297" s="295"/>
      <c r="T297" s="29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97" t="s">
        <v>176</v>
      </c>
      <c r="AU297" s="297" t="s">
        <v>91</v>
      </c>
      <c r="AV297" s="14" t="s">
        <v>91</v>
      </c>
      <c r="AW297" s="14" t="s">
        <v>32</v>
      </c>
      <c r="AX297" s="14" t="s">
        <v>78</v>
      </c>
      <c r="AY297" s="297" t="s">
        <v>162</v>
      </c>
    </row>
    <row r="298" s="15" customFormat="1">
      <c r="A298" s="15"/>
      <c r="B298" s="298"/>
      <c r="C298" s="299"/>
      <c r="D298" s="278" t="s">
        <v>176</v>
      </c>
      <c r="E298" s="300" t="s">
        <v>1</v>
      </c>
      <c r="F298" s="301" t="s">
        <v>188</v>
      </c>
      <c r="G298" s="299"/>
      <c r="H298" s="302">
        <v>6</v>
      </c>
      <c r="I298" s="303"/>
      <c r="J298" s="299"/>
      <c r="K298" s="299"/>
      <c r="L298" s="304"/>
      <c r="M298" s="305"/>
      <c r="N298" s="306"/>
      <c r="O298" s="306"/>
      <c r="P298" s="306"/>
      <c r="Q298" s="306"/>
      <c r="R298" s="306"/>
      <c r="S298" s="306"/>
      <c r="T298" s="307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308" t="s">
        <v>176</v>
      </c>
      <c r="AU298" s="308" t="s">
        <v>91</v>
      </c>
      <c r="AV298" s="15" t="s">
        <v>170</v>
      </c>
      <c r="AW298" s="15" t="s">
        <v>32</v>
      </c>
      <c r="AX298" s="15" t="s">
        <v>85</v>
      </c>
      <c r="AY298" s="308" t="s">
        <v>162</v>
      </c>
    </row>
    <row r="299" s="2" customFormat="1" ht="21.75" customHeight="1">
      <c r="A299" s="40"/>
      <c r="B299" s="41"/>
      <c r="C299" s="263" t="s">
        <v>435</v>
      </c>
      <c r="D299" s="263" t="s">
        <v>166</v>
      </c>
      <c r="E299" s="264" t="s">
        <v>436</v>
      </c>
      <c r="F299" s="265" t="s">
        <v>437</v>
      </c>
      <c r="G299" s="266" t="s">
        <v>362</v>
      </c>
      <c r="H299" s="267">
        <v>1</v>
      </c>
      <c r="I299" s="268"/>
      <c r="J299" s="269">
        <f>ROUND(I299*H299,2)</f>
        <v>0</v>
      </c>
      <c r="K299" s="270"/>
      <c r="L299" s="43"/>
      <c r="M299" s="271" t="s">
        <v>1</v>
      </c>
      <c r="N299" s="272" t="s">
        <v>44</v>
      </c>
      <c r="O299" s="93"/>
      <c r="P299" s="273">
        <f>O299*H299</f>
        <v>0</v>
      </c>
      <c r="Q299" s="273">
        <v>0.0020799999999999998</v>
      </c>
      <c r="R299" s="273">
        <f>Q299*H299</f>
        <v>0.0020799999999999998</v>
      </c>
      <c r="S299" s="273">
        <v>0</v>
      </c>
      <c r="T299" s="274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75" t="s">
        <v>276</v>
      </c>
      <c r="AT299" s="275" t="s">
        <v>166</v>
      </c>
      <c r="AU299" s="275" t="s">
        <v>91</v>
      </c>
      <c r="AY299" s="17" t="s">
        <v>162</v>
      </c>
      <c r="BE299" s="150">
        <f>IF(N299="základní",J299,0)</f>
        <v>0</v>
      </c>
      <c r="BF299" s="150">
        <f>IF(N299="snížená",J299,0)</f>
        <v>0</v>
      </c>
      <c r="BG299" s="150">
        <f>IF(N299="zákl. přenesená",J299,0)</f>
        <v>0</v>
      </c>
      <c r="BH299" s="150">
        <f>IF(N299="sníž. přenesená",J299,0)</f>
        <v>0</v>
      </c>
      <c r="BI299" s="150">
        <f>IF(N299="nulová",J299,0)</f>
        <v>0</v>
      </c>
      <c r="BJ299" s="17" t="s">
        <v>91</v>
      </c>
      <c r="BK299" s="150">
        <f>ROUND(I299*H299,2)</f>
        <v>0</v>
      </c>
      <c r="BL299" s="17" t="s">
        <v>276</v>
      </c>
      <c r="BM299" s="275" t="s">
        <v>438</v>
      </c>
    </row>
    <row r="300" s="2" customFormat="1" ht="16.5" customHeight="1">
      <c r="A300" s="40"/>
      <c r="B300" s="41"/>
      <c r="C300" s="263" t="s">
        <v>8</v>
      </c>
      <c r="D300" s="263" t="s">
        <v>166</v>
      </c>
      <c r="E300" s="264" t="s">
        <v>439</v>
      </c>
      <c r="F300" s="265" t="s">
        <v>440</v>
      </c>
      <c r="G300" s="266" t="s">
        <v>362</v>
      </c>
      <c r="H300" s="267">
        <v>2</v>
      </c>
      <c r="I300" s="268"/>
      <c r="J300" s="269">
        <f>ROUND(I300*H300,2)</f>
        <v>0</v>
      </c>
      <c r="K300" s="270"/>
      <c r="L300" s="43"/>
      <c r="M300" s="271" t="s">
        <v>1</v>
      </c>
      <c r="N300" s="272" t="s">
        <v>44</v>
      </c>
      <c r="O300" s="93"/>
      <c r="P300" s="273">
        <f>O300*H300</f>
        <v>0</v>
      </c>
      <c r="Q300" s="273">
        <v>0.0015399999999999999</v>
      </c>
      <c r="R300" s="273">
        <f>Q300*H300</f>
        <v>0.0030799999999999998</v>
      </c>
      <c r="S300" s="273">
        <v>0</v>
      </c>
      <c r="T300" s="27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75" t="s">
        <v>276</v>
      </c>
      <c r="AT300" s="275" t="s">
        <v>166</v>
      </c>
      <c r="AU300" s="275" t="s">
        <v>91</v>
      </c>
      <c r="AY300" s="17" t="s">
        <v>162</v>
      </c>
      <c r="BE300" s="150">
        <f>IF(N300="základní",J300,0)</f>
        <v>0</v>
      </c>
      <c r="BF300" s="150">
        <f>IF(N300="snížená",J300,0)</f>
        <v>0</v>
      </c>
      <c r="BG300" s="150">
        <f>IF(N300="zákl. přenesená",J300,0)</f>
        <v>0</v>
      </c>
      <c r="BH300" s="150">
        <f>IF(N300="sníž. přenesená",J300,0)</f>
        <v>0</v>
      </c>
      <c r="BI300" s="150">
        <f>IF(N300="nulová",J300,0)</f>
        <v>0</v>
      </c>
      <c r="BJ300" s="17" t="s">
        <v>91</v>
      </c>
      <c r="BK300" s="150">
        <f>ROUND(I300*H300,2)</f>
        <v>0</v>
      </c>
      <c r="BL300" s="17" t="s">
        <v>276</v>
      </c>
      <c r="BM300" s="275" t="s">
        <v>441</v>
      </c>
    </row>
    <row r="301" s="2" customFormat="1" ht="16.5" customHeight="1">
      <c r="A301" s="40"/>
      <c r="B301" s="41"/>
      <c r="C301" s="263" t="s">
        <v>442</v>
      </c>
      <c r="D301" s="263" t="s">
        <v>166</v>
      </c>
      <c r="E301" s="264" t="s">
        <v>443</v>
      </c>
      <c r="F301" s="265" t="s">
        <v>444</v>
      </c>
      <c r="G301" s="266" t="s">
        <v>275</v>
      </c>
      <c r="H301" s="267">
        <v>1</v>
      </c>
      <c r="I301" s="268"/>
      <c r="J301" s="269">
        <f>ROUND(I301*H301,2)</f>
        <v>0</v>
      </c>
      <c r="K301" s="270"/>
      <c r="L301" s="43"/>
      <c r="M301" s="271" t="s">
        <v>1</v>
      </c>
      <c r="N301" s="272" t="s">
        <v>44</v>
      </c>
      <c r="O301" s="93"/>
      <c r="P301" s="273">
        <f>O301*H301</f>
        <v>0</v>
      </c>
      <c r="Q301" s="273">
        <v>0</v>
      </c>
      <c r="R301" s="273">
        <f>Q301*H301</f>
        <v>0</v>
      </c>
      <c r="S301" s="273">
        <v>0.0022499999999999998</v>
      </c>
      <c r="T301" s="274">
        <f>S301*H301</f>
        <v>0.0022499999999999998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75" t="s">
        <v>276</v>
      </c>
      <c r="AT301" s="275" t="s">
        <v>166</v>
      </c>
      <c r="AU301" s="275" t="s">
        <v>91</v>
      </c>
      <c r="AY301" s="17" t="s">
        <v>162</v>
      </c>
      <c r="BE301" s="150">
        <f>IF(N301="základní",J301,0)</f>
        <v>0</v>
      </c>
      <c r="BF301" s="150">
        <f>IF(N301="snížená",J301,0)</f>
        <v>0</v>
      </c>
      <c r="BG301" s="150">
        <f>IF(N301="zákl. přenesená",J301,0)</f>
        <v>0</v>
      </c>
      <c r="BH301" s="150">
        <f>IF(N301="sníž. přenesená",J301,0)</f>
        <v>0</v>
      </c>
      <c r="BI301" s="150">
        <f>IF(N301="nulová",J301,0)</f>
        <v>0</v>
      </c>
      <c r="BJ301" s="17" t="s">
        <v>91</v>
      </c>
      <c r="BK301" s="150">
        <f>ROUND(I301*H301,2)</f>
        <v>0</v>
      </c>
      <c r="BL301" s="17" t="s">
        <v>276</v>
      </c>
      <c r="BM301" s="275" t="s">
        <v>445</v>
      </c>
    </row>
    <row r="302" s="14" customFormat="1">
      <c r="A302" s="14"/>
      <c r="B302" s="287"/>
      <c r="C302" s="288"/>
      <c r="D302" s="278" t="s">
        <v>176</v>
      </c>
      <c r="E302" s="289" t="s">
        <v>1</v>
      </c>
      <c r="F302" s="290" t="s">
        <v>85</v>
      </c>
      <c r="G302" s="288"/>
      <c r="H302" s="291">
        <v>1</v>
      </c>
      <c r="I302" s="292"/>
      <c r="J302" s="288"/>
      <c r="K302" s="288"/>
      <c r="L302" s="293"/>
      <c r="M302" s="294"/>
      <c r="N302" s="295"/>
      <c r="O302" s="295"/>
      <c r="P302" s="295"/>
      <c r="Q302" s="295"/>
      <c r="R302" s="295"/>
      <c r="S302" s="295"/>
      <c r="T302" s="29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97" t="s">
        <v>176</v>
      </c>
      <c r="AU302" s="297" t="s">
        <v>91</v>
      </c>
      <c r="AV302" s="14" t="s">
        <v>91</v>
      </c>
      <c r="AW302" s="14" t="s">
        <v>32</v>
      </c>
      <c r="AX302" s="14" t="s">
        <v>85</v>
      </c>
      <c r="AY302" s="297" t="s">
        <v>162</v>
      </c>
    </row>
    <row r="303" s="2" customFormat="1" ht="16.5" customHeight="1">
      <c r="A303" s="40"/>
      <c r="B303" s="41"/>
      <c r="C303" s="263" t="s">
        <v>276</v>
      </c>
      <c r="D303" s="263" t="s">
        <v>166</v>
      </c>
      <c r="E303" s="264" t="s">
        <v>446</v>
      </c>
      <c r="F303" s="265" t="s">
        <v>447</v>
      </c>
      <c r="G303" s="266" t="s">
        <v>362</v>
      </c>
      <c r="H303" s="267">
        <v>2</v>
      </c>
      <c r="I303" s="268"/>
      <c r="J303" s="269">
        <f>ROUND(I303*H303,2)</f>
        <v>0</v>
      </c>
      <c r="K303" s="270"/>
      <c r="L303" s="43"/>
      <c r="M303" s="271" t="s">
        <v>1</v>
      </c>
      <c r="N303" s="272" t="s">
        <v>44</v>
      </c>
      <c r="O303" s="93"/>
      <c r="P303" s="273">
        <f>O303*H303</f>
        <v>0</v>
      </c>
      <c r="Q303" s="273">
        <v>0.0018400000000000001</v>
      </c>
      <c r="R303" s="273">
        <f>Q303*H303</f>
        <v>0.0036800000000000001</v>
      </c>
      <c r="S303" s="273">
        <v>0</v>
      </c>
      <c r="T303" s="274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75" t="s">
        <v>276</v>
      </c>
      <c r="AT303" s="275" t="s">
        <v>166</v>
      </c>
      <c r="AU303" s="275" t="s">
        <v>91</v>
      </c>
      <c r="AY303" s="17" t="s">
        <v>162</v>
      </c>
      <c r="BE303" s="150">
        <f>IF(N303="základní",J303,0)</f>
        <v>0</v>
      </c>
      <c r="BF303" s="150">
        <f>IF(N303="snížená",J303,0)</f>
        <v>0</v>
      </c>
      <c r="BG303" s="150">
        <f>IF(N303="zákl. přenesená",J303,0)</f>
        <v>0</v>
      </c>
      <c r="BH303" s="150">
        <f>IF(N303="sníž. přenesená",J303,0)</f>
        <v>0</v>
      </c>
      <c r="BI303" s="150">
        <f>IF(N303="nulová",J303,0)</f>
        <v>0</v>
      </c>
      <c r="BJ303" s="17" t="s">
        <v>91</v>
      </c>
      <c r="BK303" s="150">
        <f>ROUND(I303*H303,2)</f>
        <v>0</v>
      </c>
      <c r="BL303" s="17" t="s">
        <v>276</v>
      </c>
      <c r="BM303" s="275" t="s">
        <v>448</v>
      </c>
    </row>
    <row r="304" s="2" customFormat="1" ht="21.75" customHeight="1">
      <c r="A304" s="40"/>
      <c r="B304" s="41"/>
      <c r="C304" s="263" t="s">
        <v>449</v>
      </c>
      <c r="D304" s="263" t="s">
        <v>166</v>
      </c>
      <c r="E304" s="264" t="s">
        <v>450</v>
      </c>
      <c r="F304" s="265" t="s">
        <v>451</v>
      </c>
      <c r="G304" s="266" t="s">
        <v>275</v>
      </c>
      <c r="H304" s="267">
        <v>2</v>
      </c>
      <c r="I304" s="268"/>
      <c r="J304" s="269">
        <f>ROUND(I304*H304,2)</f>
        <v>0</v>
      </c>
      <c r="K304" s="270"/>
      <c r="L304" s="43"/>
      <c r="M304" s="271" t="s">
        <v>1</v>
      </c>
      <c r="N304" s="272" t="s">
        <v>44</v>
      </c>
      <c r="O304" s="93"/>
      <c r="P304" s="273">
        <f>O304*H304</f>
        <v>0</v>
      </c>
      <c r="Q304" s="273">
        <v>0.00016000000000000001</v>
      </c>
      <c r="R304" s="273">
        <f>Q304*H304</f>
        <v>0.00032000000000000003</v>
      </c>
      <c r="S304" s="273">
        <v>0</v>
      </c>
      <c r="T304" s="27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75" t="s">
        <v>276</v>
      </c>
      <c r="AT304" s="275" t="s">
        <v>166</v>
      </c>
      <c r="AU304" s="275" t="s">
        <v>91</v>
      </c>
      <c r="AY304" s="17" t="s">
        <v>162</v>
      </c>
      <c r="BE304" s="150">
        <f>IF(N304="základní",J304,0)</f>
        <v>0</v>
      </c>
      <c r="BF304" s="150">
        <f>IF(N304="snížená",J304,0)</f>
        <v>0</v>
      </c>
      <c r="BG304" s="150">
        <f>IF(N304="zákl. přenesená",J304,0)</f>
        <v>0</v>
      </c>
      <c r="BH304" s="150">
        <f>IF(N304="sníž. přenesená",J304,0)</f>
        <v>0</v>
      </c>
      <c r="BI304" s="150">
        <f>IF(N304="nulová",J304,0)</f>
        <v>0</v>
      </c>
      <c r="BJ304" s="17" t="s">
        <v>91</v>
      </c>
      <c r="BK304" s="150">
        <f>ROUND(I304*H304,2)</f>
        <v>0</v>
      </c>
      <c r="BL304" s="17" t="s">
        <v>276</v>
      </c>
      <c r="BM304" s="275" t="s">
        <v>452</v>
      </c>
    </row>
    <row r="305" s="13" customFormat="1">
      <c r="A305" s="13"/>
      <c r="B305" s="276"/>
      <c r="C305" s="277"/>
      <c r="D305" s="278" t="s">
        <v>176</v>
      </c>
      <c r="E305" s="279" t="s">
        <v>1</v>
      </c>
      <c r="F305" s="280" t="s">
        <v>433</v>
      </c>
      <c r="G305" s="277"/>
      <c r="H305" s="279" t="s">
        <v>1</v>
      </c>
      <c r="I305" s="281"/>
      <c r="J305" s="277"/>
      <c r="K305" s="277"/>
      <c r="L305" s="282"/>
      <c r="M305" s="283"/>
      <c r="N305" s="284"/>
      <c r="O305" s="284"/>
      <c r="P305" s="284"/>
      <c r="Q305" s="284"/>
      <c r="R305" s="284"/>
      <c r="S305" s="284"/>
      <c r="T305" s="28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86" t="s">
        <v>176</v>
      </c>
      <c r="AU305" s="286" t="s">
        <v>91</v>
      </c>
      <c r="AV305" s="13" t="s">
        <v>85</v>
      </c>
      <c r="AW305" s="13" t="s">
        <v>32</v>
      </c>
      <c r="AX305" s="13" t="s">
        <v>78</v>
      </c>
      <c r="AY305" s="286" t="s">
        <v>162</v>
      </c>
    </row>
    <row r="306" s="14" customFormat="1">
      <c r="A306" s="14"/>
      <c r="B306" s="287"/>
      <c r="C306" s="288"/>
      <c r="D306" s="278" t="s">
        <v>176</v>
      </c>
      <c r="E306" s="289" t="s">
        <v>1</v>
      </c>
      <c r="F306" s="290" t="s">
        <v>91</v>
      </c>
      <c r="G306" s="288"/>
      <c r="H306" s="291">
        <v>2</v>
      </c>
      <c r="I306" s="292"/>
      <c r="J306" s="288"/>
      <c r="K306" s="288"/>
      <c r="L306" s="293"/>
      <c r="M306" s="294"/>
      <c r="N306" s="295"/>
      <c r="O306" s="295"/>
      <c r="P306" s="295"/>
      <c r="Q306" s="295"/>
      <c r="R306" s="295"/>
      <c r="S306" s="295"/>
      <c r="T306" s="29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97" t="s">
        <v>176</v>
      </c>
      <c r="AU306" s="297" t="s">
        <v>91</v>
      </c>
      <c r="AV306" s="14" t="s">
        <v>91</v>
      </c>
      <c r="AW306" s="14" t="s">
        <v>32</v>
      </c>
      <c r="AX306" s="14" t="s">
        <v>85</v>
      </c>
      <c r="AY306" s="297" t="s">
        <v>162</v>
      </c>
    </row>
    <row r="307" s="2" customFormat="1" ht="21.75" customHeight="1">
      <c r="A307" s="40"/>
      <c r="B307" s="41"/>
      <c r="C307" s="309" t="s">
        <v>453</v>
      </c>
      <c r="D307" s="309" t="s">
        <v>280</v>
      </c>
      <c r="E307" s="310" t="s">
        <v>454</v>
      </c>
      <c r="F307" s="311" t="s">
        <v>455</v>
      </c>
      <c r="G307" s="312" t="s">
        <v>275</v>
      </c>
      <c r="H307" s="313">
        <v>2</v>
      </c>
      <c r="I307" s="314"/>
      <c r="J307" s="315">
        <f>ROUND(I307*H307,2)</f>
        <v>0</v>
      </c>
      <c r="K307" s="316"/>
      <c r="L307" s="317"/>
      <c r="M307" s="318" t="s">
        <v>1</v>
      </c>
      <c r="N307" s="319" t="s">
        <v>44</v>
      </c>
      <c r="O307" s="93"/>
      <c r="P307" s="273">
        <f>O307*H307</f>
        <v>0</v>
      </c>
      <c r="Q307" s="273">
        <v>0.001</v>
      </c>
      <c r="R307" s="273">
        <f>Q307*H307</f>
        <v>0.002</v>
      </c>
      <c r="S307" s="273">
        <v>0</v>
      </c>
      <c r="T307" s="27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75" t="s">
        <v>283</v>
      </c>
      <c r="AT307" s="275" t="s">
        <v>280</v>
      </c>
      <c r="AU307" s="275" t="s">
        <v>91</v>
      </c>
      <c r="AY307" s="17" t="s">
        <v>162</v>
      </c>
      <c r="BE307" s="150">
        <f>IF(N307="základní",J307,0)</f>
        <v>0</v>
      </c>
      <c r="BF307" s="150">
        <f>IF(N307="snížená",J307,0)</f>
        <v>0</v>
      </c>
      <c r="BG307" s="150">
        <f>IF(N307="zákl. přenesená",J307,0)</f>
        <v>0</v>
      </c>
      <c r="BH307" s="150">
        <f>IF(N307="sníž. přenesená",J307,0)</f>
        <v>0</v>
      </c>
      <c r="BI307" s="150">
        <f>IF(N307="nulová",J307,0)</f>
        <v>0</v>
      </c>
      <c r="BJ307" s="17" t="s">
        <v>91</v>
      </c>
      <c r="BK307" s="150">
        <f>ROUND(I307*H307,2)</f>
        <v>0</v>
      </c>
      <c r="BL307" s="17" t="s">
        <v>276</v>
      </c>
      <c r="BM307" s="275" t="s">
        <v>456</v>
      </c>
    </row>
    <row r="308" s="13" customFormat="1">
      <c r="A308" s="13"/>
      <c r="B308" s="276"/>
      <c r="C308" s="277"/>
      <c r="D308" s="278" t="s">
        <v>176</v>
      </c>
      <c r="E308" s="279" t="s">
        <v>1</v>
      </c>
      <c r="F308" s="280" t="s">
        <v>433</v>
      </c>
      <c r="G308" s="277"/>
      <c r="H308" s="279" t="s">
        <v>1</v>
      </c>
      <c r="I308" s="281"/>
      <c r="J308" s="277"/>
      <c r="K308" s="277"/>
      <c r="L308" s="282"/>
      <c r="M308" s="283"/>
      <c r="N308" s="284"/>
      <c r="O308" s="284"/>
      <c r="P308" s="284"/>
      <c r="Q308" s="284"/>
      <c r="R308" s="284"/>
      <c r="S308" s="284"/>
      <c r="T308" s="28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86" t="s">
        <v>176</v>
      </c>
      <c r="AU308" s="286" t="s">
        <v>91</v>
      </c>
      <c r="AV308" s="13" t="s">
        <v>85</v>
      </c>
      <c r="AW308" s="13" t="s">
        <v>32</v>
      </c>
      <c r="AX308" s="13" t="s">
        <v>78</v>
      </c>
      <c r="AY308" s="286" t="s">
        <v>162</v>
      </c>
    </row>
    <row r="309" s="14" customFormat="1">
      <c r="A309" s="14"/>
      <c r="B309" s="287"/>
      <c r="C309" s="288"/>
      <c r="D309" s="278" t="s">
        <v>176</v>
      </c>
      <c r="E309" s="289" t="s">
        <v>1</v>
      </c>
      <c r="F309" s="290" t="s">
        <v>91</v>
      </c>
      <c r="G309" s="288"/>
      <c r="H309" s="291">
        <v>2</v>
      </c>
      <c r="I309" s="292"/>
      <c r="J309" s="288"/>
      <c r="K309" s="288"/>
      <c r="L309" s="293"/>
      <c r="M309" s="294"/>
      <c r="N309" s="295"/>
      <c r="O309" s="295"/>
      <c r="P309" s="295"/>
      <c r="Q309" s="295"/>
      <c r="R309" s="295"/>
      <c r="S309" s="295"/>
      <c r="T309" s="29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97" t="s">
        <v>176</v>
      </c>
      <c r="AU309" s="297" t="s">
        <v>91</v>
      </c>
      <c r="AV309" s="14" t="s">
        <v>91</v>
      </c>
      <c r="AW309" s="14" t="s">
        <v>32</v>
      </c>
      <c r="AX309" s="14" t="s">
        <v>85</v>
      </c>
      <c r="AY309" s="297" t="s">
        <v>162</v>
      </c>
    </row>
    <row r="310" s="2" customFormat="1" ht="16.5" customHeight="1">
      <c r="A310" s="40"/>
      <c r="B310" s="41"/>
      <c r="C310" s="263" t="s">
        <v>211</v>
      </c>
      <c r="D310" s="263" t="s">
        <v>166</v>
      </c>
      <c r="E310" s="264" t="s">
        <v>457</v>
      </c>
      <c r="F310" s="265" t="s">
        <v>458</v>
      </c>
      <c r="G310" s="266" t="s">
        <v>275</v>
      </c>
      <c r="H310" s="267">
        <v>4</v>
      </c>
      <c r="I310" s="268"/>
      <c r="J310" s="269">
        <f>ROUND(I310*H310,2)</f>
        <v>0</v>
      </c>
      <c r="K310" s="270"/>
      <c r="L310" s="43"/>
      <c r="M310" s="271" t="s">
        <v>1</v>
      </c>
      <c r="N310" s="272" t="s">
        <v>44</v>
      </c>
      <c r="O310" s="93"/>
      <c r="P310" s="273">
        <f>O310*H310</f>
        <v>0</v>
      </c>
      <c r="Q310" s="273">
        <v>0</v>
      </c>
      <c r="R310" s="273">
        <f>Q310*H310</f>
        <v>0</v>
      </c>
      <c r="S310" s="273">
        <v>0.00084999999999999995</v>
      </c>
      <c r="T310" s="274">
        <f>S310*H310</f>
        <v>0.0033999999999999998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75" t="s">
        <v>276</v>
      </c>
      <c r="AT310" s="275" t="s">
        <v>166</v>
      </c>
      <c r="AU310" s="275" t="s">
        <v>91</v>
      </c>
      <c r="AY310" s="17" t="s">
        <v>162</v>
      </c>
      <c r="BE310" s="150">
        <f>IF(N310="základní",J310,0)</f>
        <v>0</v>
      </c>
      <c r="BF310" s="150">
        <f>IF(N310="snížená",J310,0)</f>
        <v>0</v>
      </c>
      <c r="BG310" s="150">
        <f>IF(N310="zákl. přenesená",J310,0)</f>
        <v>0</v>
      </c>
      <c r="BH310" s="150">
        <f>IF(N310="sníž. přenesená",J310,0)</f>
        <v>0</v>
      </c>
      <c r="BI310" s="150">
        <f>IF(N310="nulová",J310,0)</f>
        <v>0</v>
      </c>
      <c r="BJ310" s="17" t="s">
        <v>91</v>
      </c>
      <c r="BK310" s="150">
        <f>ROUND(I310*H310,2)</f>
        <v>0</v>
      </c>
      <c r="BL310" s="17" t="s">
        <v>276</v>
      </c>
      <c r="BM310" s="275" t="s">
        <v>459</v>
      </c>
    </row>
    <row r="311" s="13" customFormat="1">
      <c r="A311" s="13"/>
      <c r="B311" s="276"/>
      <c r="C311" s="277"/>
      <c r="D311" s="278" t="s">
        <v>176</v>
      </c>
      <c r="E311" s="279" t="s">
        <v>1</v>
      </c>
      <c r="F311" s="280" t="s">
        <v>460</v>
      </c>
      <c r="G311" s="277"/>
      <c r="H311" s="279" t="s">
        <v>1</v>
      </c>
      <c r="I311" s="281"/>
      <c r="J311" s="277"/>
      <c r="K311" s="277"/>
      <c r="L311" s="282"/>
      <c r="M311" s="283"/>
      <c r="N311" s="284"/>
      <c r="O311" s="284"/>
      <c r="P311" s="284"/>
      <c r="Q311" s="284"/>
      <c r="R311" s="284"/>
      <c r="S311" s="284"/>
      <c r="T311" s="28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86" t="s">
        <v>176</v>
      </c>
      <c r="AU311" s="286" t="s">
        <v>91</v>
      </c>
      <c r="AV311" s="13" t="s">
        <v>85</v>
      </c>
      <c r="AW311" s="13" t="s">
        <v>32</v>
      </c>
      <c r="AX311" s="13" t="s">
        <v>78</v>
      </c>
      <c r="AY311" s="286" t="s">
        <v>162</v>
      </c>
    </row>
    <row r="312" s="14" customFormat="1">
      <c r="A312" s="14"/>
      <c r="B312" s="287"/>
      <c r="C312" s="288"/>
      <c r="D312" s="278" t="s">
        <v>176</v>
      </c>
      <c r="E312" s="289" t="s">
        <v>1</v>
      </c>
      <c r="F312" s="290" t="s">
        <v>387</v>
      </c>
      <c r="G312" s="288"/>
      <c r="H312" s="291">
        <v>3</v>
      </c>
      <c r="I312" s="292"/>
      <c r="J312" s="288"/>
      <c r="K312" s="288"/>
      <c r="L312" s="293"/>
      <c r="M312" s="294"/>
      <c r="N312" s="295"/>
      <c r="O312" s="295"/>
      <c r="P312" s="295"/>
      <c r="Q312" s="295"/>
      <c r="R312" s="295"/>
      <c r="S312" s="295"/>
      <c r="T312" s="29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97" t="s">
        <v>176</v>
      </c>
      <c r="AU312" s="297" t="s">
        <v>91</v>
      </c>
      <c r="AV312" s="14" t="s">
        <v>91</v>
      </c>
      <c r="AW312" s="14" t="s">
        <v>32</v>
      </c>
      <c r="AX312" s="14" t="s">
        <v>78</v>
      </c>
      <c r="AY312" s="297" t="s">
        <v>162</v>
      </c>
    </row>
    <row r="313" s="13" customFormat="1">
      <c r="A313" s="13"/>
      <c r="B313" s="276"/>
      <c r="C313" s="277"/>
      <c r="D313" s="278" t="s">
        <v>176</v>
      </c>
      <c r="E313" s="279" t="s">
        <v>1</v>
      </c>
      <c r="F313" s="280" t="s">
        <v>432</v>
      </c>
      <c r="G313" s="277"/>
      <c r="H313" s="279" t="s">
        <v>1</v>
      </c>
      <c r="I313" s="281"/>
      <c r="J313" s="277"/>
      <c r="K313" s="277"/>
      <c r="L313" s="282"/>
      <c r="M313" s="283"/>
      <c r="N313" s="284"/>
      <c r="O313" s="284"/>
      <c r="P313" s="284"/>
      <c r="Q313" s="284"/>
      <c r="R313" s="284"/>
      <c r="S313" s="284"/>
      <c r="T313" s="28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86" t="s">
        <v>176</v>
      </c>
      <c r="AU313" s="286" t="s">
        <v>91</v>
      </c>
      <c r="AV313" s="13" t="s">
        <v>85</v>
      </c>
      <c r="AW313" s="13" t="s">
        <v>32</v>
      </c>
      <c r="AX313" s="13" t="s">
        <v>78</v>
      </c>
      <c r="AY313" s="286" t="s">
        <v>162</v>
      </c>
    </row>
    <row r="314" s="14" customFormat="1">
      <c r="A314" s="14"/>
      <c r="B314" s="287"/>
      <c r="C314" s="288"/>
      <c r="D314" s="278" t="s">
        <v>176</v>
      </c>
      <c r="E314" s="289" t="s">
        <v>1</v>
      </c>
      <c r="F314" s="290" t="s">
        <v>85</v>
      </c>
      <c r="G314" s="288"/>
      <c r="H314" s="291">
        <v>1</v>
      </c>
      <c r="I314" s="292"/>
      <c r="J314" s="288"/>
      <c r="K314" s="288"/>
      <c r="L314" s="293"/>
      <c r="M314" s="294"/>
      <c r="N314" s="295"/>
      <c r="O314" s="295"/>
      <c r="P314" s="295"/>
      <c r="Q314" s="295"/>
      <c r="R314" s="295"/>
      <c r="S314" s="295"/>
      <c r="T314" s="29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97" t="s">
        <v>176</v>
      </c>
      <c r="AU314" s="297" t="s">
        <v>91</v>
      </c>
      <c r="AV314" s="14" t="s">
        <v>91</v>
      </c>
      <c r="AW314" s="14" t="s">
        <v>32</v>
      </c>
      <c r="AX314" s="14" t="s">
        <v>78</v>
      </c>
      <c r="AY314" s="297" t="s">
        <v>162</v>
      </c>
    </row>
    <row r="315" s="15" customFormat="1">
      <c r="A315" s="15"/>
      <c r="B315" s="298"/>
      <c r="C315" s="299"/>
      <c r="D315" s="278" t="s">
        <v>176</v>
      </c>
      <c r="E315" s="300" t="s">
        <v>1</v>
      </c>
      <c r="F315" s="301" t="s">
        <v>188</v>
      </c>
      <c r="G315" s="299"/>
      <c r="H315" s="302">
        <v>4</v>
      </c>
      <c r="I315" s="303"/>
      <c r="J315" s="299"/>
      <c r="K315" s="299"/>
      <c r="L315" s="304"/>
      <c r="M315" s="305"/>
      <c r="N315" s="306"/>
      <c r="O315" s="306"/>
      <c r="P315" s="306"/>
      <c r="Q315" s="306"/>
      <c r="R315" s="306"/>
      <c r="S315" s="306"/>
      <c r="T315" s="307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308" t="s">
        <v>176</v>
      </c>
      <c r="AU315" s="308" t="s">
        <v>91</v>
      </c>
      <c r="AV315" s="15" t="s">
        <v>170</v>
      </c>
      <c r="AW315" s="15" t="s">
        <v>32</v>
      </c>
      <c r="AX315" s="15" t="s">
        <v>85</v>
      </c>
      <c r="AY315" s="308" t="s">
        <v>162</v>
      </c>
    </row>
    <row r="316" s="2" customFormat="1" ht="16.5" customHeight="1">
      <c r="A316" s="40"/>
      <c r="B316" s="41"/>
      <c r="C316" s="263" t="s">
        <v>7</v>
      </c>
      <c r="D316" s="263" t="s">
        <v>166</v>
      </c>
      <c r="E316" s="264" t="s">
        <v>461</v>
      </c>
      <c r="F316" s="265" t="s">
        <v>462</v>
      </c>
      <c r="G316" s="266" t="s">
        <v>275</v>
      </c>
      <c r="H316" s="267">
        <v>1</v>
      </c>
      <c r="I316" s="268"/>
      <c r="J316" s="269">
        <f>ROUND(I316*H316,2)</f>
        <v>0</v>
      </c>
      <c r="K316" s="270"/>
      <c r="L316" s="43"/>
      <c r="M316" s="271" t="s">
        <v>1</v>
      </c>
      <c r="N316" s="272" t="s">
        <v>44</v>
      </c>
      <c r="O316" s="93"/>
      <c r="P316" s="273">
        <f>O316*H316</f>
        <v>0</v>
      </c>
      <c r="Q316" s="273">
        <v>0.00023000000000000001</v>
      </c>
      <c r="R316" s="273">
        <f>Q316*H316</f>
        <v>0.00023000000000000001</v>
      </c>
      <c r="S316" s="273">
        <v>0</v>
      </c>
      <c r="T316" s="274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75" t="s">
        <v>276</v>
      </c>
      <c r="AT316" s="275" t="s">
        <v>166</v>
      </c>
      <c r="AU316" s="275" t="s">
        <v>91</v>
      </c>
      <c r="AY316" s="17" t="s">
        <v>162</v>
      </c>
      <c r="BE316" s="150">
        <f>IF(N316="základní",J316,0)</f>
        <v>0</v>
      </c>
      <c r="BF316" s="150">
        <f>IF(N316="snížená",J316,0)</f>
        <v>0</v>
      </c>
      <c r="BG316" s="150">
        <f>IF(N316="zákl. přenesená",J316,0)</f>
        <v>0</v>
      </c>
      <c r="BH316" s="150">
        <f>IF(N316="sníž. přenesená",J316,0)</f>
        <v>0</v>
      </c>
      <c r="BI316" s="150">
        <f>IF(N316="nulová",J316,0)</f>
        <v>0</v>
      </c>
      <c r="BJ316" s="17" t="s">
        <v>91</v>
      </c>
      <c r="BK316" s="150">
        <f>ROUND(I316*H316,2)</f>
        <v>0</v>
      </c>
      <c r="BL316" s="17" t="s">
        <v>276</v>
      </c>
      <c r="BM316" s="275" t="s">
        <v>463</v>
      </c>
    </row>
    <row r="317" s="14" customFormat="1">
      <c r="A317" s="14"/>
      <c r="B317" s="287"/>
      <c r="C317" s="288"/>
      <c r="D317" s="278" t="s">
        <v>176</v>
      </c>
      <c r="E317" s="289" t="s">
        <v>1</v>
      </c>
      <c r="F317" s="290" t="s">
        <v>85</v>
      </c>
      <c r="G317" s="288"/>
      <c r="H317" s="291">
        <v>1</v>
      </c>
      <c r="I317" s="292"/>
      <c r="J317" s="288"/>
      <c r="K317" s="288"/>
      <c r="L317" s="293"/>
      <c r="M317" s="294"/>
      <c r="N317" s="295"/>
      <c r="O317" s="295"/>
      <c r="P317" s="295"/>
      <c r="Q317" s="295"/>
      <c r="R317" s="295"/>
      <c r="S317" s="295"/>
      <c r="T317" s="29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97" t="s">
        <v>176</v>
      </c>
      <c r="AU317" s="297" t="s">
        <v>91</v>
      </c>
      <c r="AV317" s="14" t="s">
        <v>91</v>
      </c>
      <c r="AW317" s="14" t="s">
        <v>32</v>
      </c>
      <c r="AX317" s="14" t="s">
        <v>85</v>
      </c>
      <c r="AY317" s="297" t="s">
        <v>162</v>
      </c>
    </row>
    <row r="318" s="2" customFormat="1" ht="21.75" customHeight="1">
      <c r="A318" s="40"/>
      <c r="B318" s="41"/>
      <c r="C318" s="263" t="s">
        <v>464</v>
      </c>
      <c r="D318" s="263" t="s">
        <v>166</v>
      </c>
      <c r="E318" s="264" t="s">
        <v>465</v>
      </c>
      <c r="F318" s="265" t="s">
        <v>466</v>
      </c>
      <c r="G318" s="266" t="s">
        <v>275</v>
      </c>
      <c r="H318" s="267">
        <v>1</v>
      </c>
      <c r="I318" s="268"/>
      <c r="J318" s="269">
        <f>ROUND(I318*H318,2)</f>
        <v>0</v>
      </c>
      <c r="K318" s="270"/>
      <c r="L318" s="43"/>
      <c r="M318" s="271" t="s">
        <v>1</v>
      </c>
      <c r="N318" s="272" t="s">
        <v>44</v>
      </c>
      <c r="O318" s="93"/>
      <c r="P318" s="273">
        <f>O318*H318</f>
        <v>0</v>
      </c>
      <c r="Q318" s="273">
        <v>0.00027</v>
      </c>
      <c r="R318" s="273">
        <f>Q318*H318</f>
        <v>0.00027</v>
      </c>
      <c r="S318" s="273">
        <v>0</v>
      </c>
      <c r="T318" s="274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75" t="s">
        <v>276</v>
      </c>
      <c r="AT318" s="275" t="s">
        <v>166</v>
      </c>
      <c r="AU318" s="275" t="s">
        <v>91</v>
      </c>
      <c r="AY318" s="17" t="s">
        <v>162</v>
      </c>
      <c r="BE318" s="150">
        <f>IF(N318="základní",J318,0)</f>
        <v>0</v>
      </c>
      <c r="BF318" s="150">
        <f>IF(N318="snížená",J318,0)</f>
        <v>0</v>
      </c>
      <c r="BG318" s="150">
        <f>IF(N318="zákl. přenesená",J318,0)</f>
        <v>0</v>
      </c>
      <c r="BH318" s="150">
        <f>IF(N318="sníž. přenesená",J318,0)</f>
        <v>0</v>
      </c>
      <c r="BI318" s="150">
        <f>IF(N318="nulová",J318,0)</f>
        <v>0</v>
      </c>
      <c r="BJ318" s="17" t="s">
        <v>91</v>
      </c>
      <c r="BK318" s="150">
        <f>ROUND(I318*H318,2)</f>
        <v>0</v>
      </c>
      <c r="BL318" s="17" t="s">
        <v>276</v>
      </c>
      <c r="BM318" s="275" t="s">
        <v>467</v>
      </c>
    </row>
    <row r="319" s="2" customFormat="1" ht="16.5" customHeight="1">
      <c r="A319" s="40"/>
      <c r="B319" s="41"/>
      <c r="C319" s="263" t="s">
        <v>468</v>
      </c>
      <c r="D319" s="263" t="s">
        <v>166</v>
      </c>
      <c r="E319" s="264" t="s">
        <v>469</v>
      </c>
      <c r="F319" s="265" t="s">
        <v>470</v>
      </c>
      <c r="G319" s="266" t="s">
        <v>275</v>
      </c>
      <c r="H319" s="267">
        <v>1</v>
      </c>
      <c r="I319" s="268"/>
      <c r="J319" s="269">
        <f>ROUND(I319*H319,2)</f>
        <v>0</v>
      </c>
      <c r="K319" s="270"/>
      <c r="L319" s="43"/>
      <c r="M319" s="271" t="s">
        <v>1</v>
      </c>
      <c r="N319" s="272" t="s">
        <v>44</v>
      </c>
      <c r="O319" s="93"/>
      <c r="P319" s="273">
        <f>O319*H319</f>
        <v>0</v>
      </c>
      <c r="Q319" s="273">
        <v>9.0000000000000006E-05</v>
      </c>
      <c r="R319" s="273">
        <f>Q319*H319</f>
        <v>9.0000000000000006E-05</v>
      </c>
      <c r="S319" s="273">
        <v>0</v>
      </c>
      <c r="T319" s="274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75" t="s">
        <v>276</v>
      </c>
      <c r="AT319" s="275" t="s">
        <v>166</v>
      </c>
      <c r="AU319" s="275" t="s">
        <v>91</v>
      </c>
      <c r="AY319" s="17" t="s">
        <v>162</v>
      </c>
      <c r="BE319" s="150">
        <f>IF(N319="základní",J319,0)</f>
        <v>0</v>
      </c>
      <c r="BF319" s="150">
        <f>IF(N319="snížená",J319,0)</f>
        <v>0</v>
      </c>
      <c r="BG319" s="150">
        <f>IF(N319="zákl. přenesená",J319,0)</f>
        <v>0</v>
      </c>
      <c r="BH319" s="150">
        <f>IF(N319="sníž. přenesená",J319,0)</f>
        <v>0</v>
      </c>
      <c r="BI319" s="150">
        <f>IF(N319="nulová",J319,0)</f>
        <v>0</v>
      </c>
      <c r="BJ319" s="17" t="s">
        <v>91</v>
      </c>
      <c r="BK319" s="150">
        <f>ROUND(I319*H319,2)</f>
        <v>0</v>
      </c>
      <c r="BL319" s="17" t="s">
        <v>276</v>
      </c>
      <c r="BM319" s="275" t="s">
        <v>471</v>
      </c>
    </row>
    <row r="320" s="13" customFormat="1">
      <c r="A320" s="13"/>
      <c r="B320" s="276"/>
      <c r="C320" s="277"/>
      <c r="D320" s="278" t="s">
        <v>176</v>
      </c>
      <c r="E320" s="279" t="s">
        <v>1</v>
      </c>
      <c r="F320" s="280" t="s">
        <v>472</v>
      </c>
      <c r="G320" s="277"/>
      <c r="H320" s="279" t="s">
        <v>1</v>
      </c>
      <c r="I320" s="281"/>
      <c r="J320" s="277"/>
      <c r="K320" s="277"/>
      <c r="L320" s="282"/>
      <c r="M320" s="283"/>
      <c r="N320" s="284"/>
      <c r="O320" s="284"/>
      <c r="P320" s="284"/>
      <c r="Q320" s="284"/>
      <c r="R320" s="284"/>
      <c r="S320" s="284"/>
      <c r="T320" s="28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86" t="s">
        <v>176</v>
      </c>
      <c r="AU320" s="286" t="s">
        <v>91</v>
      </c>
      <c r="AV320" s="13" t="s">
        <v>85</v>
      </c>
      <c r="AW320" s="13" t="s">
        <v>32</v>
      </c>
      <c r="AX320" s="13" t="s">
        <v>78</v>
      </c>
      <c r="AY320" s="286" t="s">
        <v>162</v>
      </c>
    </row>
    <row r="321" s="14" customFormat="1">
      <c r="A321" s="14"/>
      <c r="B321" s="287"/>
      <c r="C321" s="288"/>
      <c r="D321" s="278" t="s">
        <v>176</v>
      </c>
      <c r="E321" s="289" t="s">
        <v>1</v>
      </c>
      <c r="F321" s="290" t="s">
        <v>85</v>
      </c>
      <c r="G321" s="288"/>
      <c r="H321" s="291">
        <v>1</v>
      </c>
      <c r="I321" s="292"/>
      <c r="J321" s="288"/>
      <c r="K321" s="288"/>
      <c r="L321" s="293"/>
      <c r="M321" s="294"/>
      <c r="N321" s="295"/>
      <c r="O321" s="295"/>
      <c r="P321" s="295"/>
      <c r="Q321" s="295"/>
      <c r="R321" s="295"/>
      <c r="S321" s="295"/>
      <c r="T321" s="29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97" t="s">
        <v>176</v>
      </c>
      <c r="AU321" s="297" t="s">
        <v>91</v>
      </c>
      <c r="AV321" s="14" t="s">
        <v>91</v>
      </c>
      <c r="AW321" s="14" t="s">
        <v>32</v>
      </c>
      <c r="AX321" s="14" t="s">
        <v>85</v>
      </c>
      <c r="AY321" s="297" t="s">
        <v>162</v>
      </c>
    </row>
    <row r="322" s="2" customFormat="1" ht="21.75" customHeight="1">
      <c r="A322" s="40"/>
      <c r="B322" s="41"/>
      <c r="C322" s="263" t="s">
        <v>473</v>
      </c>
      <c r="D322" s="263" t="s">
        <v>166</v>
      </c>
      <c r="E322" s="264" t="s">
        <v>474</v>
      </c>
      <c r="F322" s="265" t="s">
        <v>475</v>
      </c>
      <c r="G322" s="266" t="s">
        <v>247</v>
      </c>
      <c r="H322" s="267">
        <v>0.127</v>
      </c>
      <c r="I322" s="268"/>
      <c r="J322" s="269">
        <f>ROUND(I322*H322,2)</f>
        <v>0</v>
      </c>
      <c r="K322" s="270"/>
      <c r="L322" s="43"/>
      <c r="M322" s="271" t="s">
        <v>1</v>
      </c>
      <c r="N322" s="272" t="s">
        <v>44</v>
      </c>
      <c r="O322" s="93"/>
      <c r="P322" s="273">
        <f>O322*H322</f>
        <v>0</v>
      </c>
      <c r="Q322" s="273">
        <v>0</v>
      </c>
      <c r="R322" s="273">
        <f>Q322*H322</f>
        <v>0</v>
      </c>
      <c r="S322" s="273">
        <v>0</v>
      </c>
      <c r="T322" s="274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75" t="s">
        <v>276</v>
      </c>
      <c r="AT322" s="275" t="s">
        <v>166</v>
      </c>
      <c r="AU322" s="275" t="s">
        <v>91</v>
      </c>
      <c r="AY322" s="17" t="s">
        <v>162</v>
      </c>
      <c r="BE322" s="150">
        <f>IF(N322="základní",J322,0)</f>
        <v>0</v>
      </c>
      <c r="BF322" s="150">
        <f>IF(N322="snížená",J322,0)</f>
        <v>0</v>
      </c>
      <c r="BG322" s="150">
        <f>IF(N322="zákl. přenesená",J322,0)</f>
        <v>0</v>
      </c>
      <c r="BH322" s="150">
        <f>IF(N322="sníž. přenesená",J322,0)</f>
        <v>0</v>
      </c>
      <c r="BI322" s="150">
        <f>IF(N322="nulová",J322,0)</f>
        <v>0</v>
      </c>
      <c r="BJ322" s="17" t="s">
        <v>91</v>
      </c>
      <c r="BK322" s="150">
        <f>ROUND(I322*H322,2)</f>
        <v>0</v>
      </c>
      <c r="BL322" s="17" t="s">
        <v>276</v>
      </c>
      <c r="BM322" s="275" t="s">
        <v>476</v>
      </c>
    </row>
    <row r="323" s="12" customFormat="1" ht="22.8" customHeight="1">
      <c r="A323" s="12"/>
      <c r="B323" s="247"/>
      <c r="C323" s="248"/>
      <c r="D323" s="249" t="s">
        <v>77</v>
      </c>
      <c r="E323" s="261" t="s">
        <v>477</v>
      </c>
      <c r="F323" s="261" t="s">
        <v>478</v>
      </c>
      <c r="G323" s="248"/>
      <c r="H323" s="248"/>
      <c r="I323" s="251"/>
      <c r="J323" s="262">
        <f>BK323</f>
        <v>0</v>
      </c>
      <c r="K323" s="248"/>
      <c r="L323" s="253"/>
      <c r="M323" s="254"/>
      <c r="N323" s="255"/>
      <c r="O323" s="255"/>
      <c r="P323" s="256">
        <f>SUM(P324:P339)</f>
        <v>0</v>
      </c>
      <c r="Q323" s="255"/>
      <c r="R323" s="256">
        <f>SUM(R324:R339)</f>
        <v>0.0075399999999999998</v>
      </c>
      <c r="S323" s="255"/>
      <c r="T323" s="257">
        <f>SUM(T324:T339)</f>
        <v>0.0074199999999999995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58" t="s">
        <v>91</v>
      </c>
      <c r="AT323" s="259" t="s">
        <v>77</v>
      </c>
      <c r="AU323" s="259" t="s">
        <v>85</v>
      </c>
      <c r="AY323" s="258" t="s">
        <v>162</v>
      </c>
      <c r="BK323" s="260">
        <f>SUM(BK324:BK339)</f>
        <v>0</v>
      </c>
    </row>
    <row r="324" s="2" customFormat="1" ht="21.75" customHeight="1">
      <c r="A324" s="40"/>
      <c r="B324" s="41"/>
      <c r="C324" s="263" t="s">
        <v>479</v>
      </c>
      <c r="D324" s="263" t="s">
        <v>166</v>
      </c>
      <c r="E324" s="264" t="s">
        <v>480</v>
      </c>
      <c r="F324" s="265" t="s">
        <v>481</v>
      </c>
      <c r="G324" s="266" t="s">
        <v>275</v>
      </c>
      <c r="H324" s="267">
        <v>2</v>
      </c>
      <c r="I324" s="268"/>
      <c r="J324" s="269">
        <f>ROUND(I324*H324,2)</f>
        <v>0</v>
      </c>
      <c r="K324" s="270"/>
      <c r="L324" s="43"/>
      <c r="M324" s="271" t="s">
        <v>1</v>
      </c>
      <c r="N324" s="272" t="s">
        <v>44</v>
      </c>
      <c r="O324" s="93"/>
      <c r="P324" s="273">
        <f>O324*H324</f>
        <v>0</v>
      </c>
      <c r="Q324" s="273">
        <v>0.0018799999999999999</v>
      </c>
      <c r="R324" s="273">
        <f>Q324*H324</f>
        <v>0.0037599999999999999</v>
      </c>
      <c r="S324" s="273">
        <v>0</v>
      </c>
      <c r="T324" s="274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75" t="s">
        <v>276</v>
      </c>
      <c r="AT324" s="275" t="s">
        <v>166</v>
      </c>
      <c r="AU324" s="275" t="s">
        <v>91</v>
      </c>
      <c r="AY324" s="17" t="s">
        <v>162</v>
      </c>
      <c r="BE324" s="150">
        <f>IF(N324="základní",J324,0)</f>
        <v>0</v>
      </c>
      <c r="BF324" s="150">
        <f>IF(N324="snížená",J324,0)</f>
        <v>0</v>
      </c>
      <c r="BG324" s="150">
        <f>IF(N324="zákl. přenesená",J324,0)</f>
        <v>0</v>
      </c>
      <c r="BH324" s="150">
        <f>IF(N324="sníž. přenesená",J324,0)</f>
        <v>0</v>
      </c>
      <c r="BI324" s="150">
        <f>IF(N324="nulová",J324,0)</f>
        <v>0</v>
      </c>
      <c r="BJ324" s="17" t="s">
        <v>91</v>
      </c>
      <c r="BK324" s="150">
        <f>ROUND(I324*H324,2)</f>
        <v>0</v>
      </c>
      <c r="BL324" s="17" t="s">
        <v>276</v>
      </c>
      <c r="BM324" s="275" t="s">
        <v>482</v>
      </c>
    </row>
    <row r="325" s="14" customFormat="1">
      <c r="A325" s="14"/>
      <c r="B325" s="287"/>
      <c r="C325" s="288"/>
      <c r="D325" s="278" t="s">
        <v>176</v>
      </c>
      <c r="E325" s="289" t="s">
        <v>1</v>
      </c>
      <c r="F325" s="290" t="s">
        <v>91</v>
      </c>
      <c r="G325" s="288"/>
      <c r="H325" s="291">
        <v>2</v>
      </c>
      <c r="I325" s="292"/>
      <c r="J325" s="288"/>
      <c r="K325" s="288"/>
      <c r="L325" s="293"/>
      <c r="M325" s="294"/>
      <c r="N325" s="295"/>
      <c r="O325" s="295"/>
      <c r="P325" s="295"/>
      <c r="Q325" s="295"/>
      <c r="R325" s="295"/>
      <c r="S325" s="295"/>
      <c r="T325" s="29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97" t="s">
        <v>176</v>
      </c>
      <c r="AU325" s="297" t="s">
        <v>91</v>
      </c>
      <c r="AV325" s="14" t="s">
        <v>91</v>
      </c>
      <c r="AW325" s="14" t="s">
        <v>32</v>
      </c>
      <c r="AX325" s="14" t="s">
        <v>85</v>
      </c>
      <c r="AY325" s="297" t="s">
        <v>162</v>
      </c>
    </row>
    <row r="326" s="2" customFormat="1" ht="21.75" customHeight="1">
      <c r="A326" s="40"/>
      <c r="B326" s="41"/>
      <c r="C326" s="263" t="s">
        <v>483</v>
      </c>
      <c r="D326" s="263" t="s">
        <v>166</v>
      </c>
      <c r="E326" s="264" t="s">
        <v>484</v>
      </c>
      <c r="F326" s="265" t="s">
        <v>485</v>
      </c>
      <c r="G326" s="266" t="s">
        <v>197</v>
      </c>
      <c r="H326" s="267">
        <v>7</v>
      </c>
      <c r="I326" s="268"/>
      <c r="J326" s="269">
        <f>ROUND(I326*H326,2)</f>
        <v>0</v>
      </c>
      <c r="K326" s="270"/>
      <c r="L326" s="43"/>
      <c r="M326" s="271" t="s">
        <v>1</v>
      </c>
      <c r="N326" s="272" t="s">
        <v>44</v>
      </c>
      <c r="O326" s="93"/>
      <c r="P326" s="273">
        <f>O326*H326</f>
        <v>0</v>
      </c>
      <c r="Q326" s="273">
        <v>0.00046999999999999999</v>
      </c>
      <c r="R326" s="273">
        <f>Q326*H326</f>
        <v>0.00329</v>
      </c>
      <c r="S326" s="273">
        <v>0</v>
      </c>
      <c r="T326" s="274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75" t="s">
        <v>276</v>
      </c>
      <c r="AT326" s="275" t="s">
        <v>166</v>
      </c>
      <c r="AU326" s="275" t="s">
        <v>91</v>
      </c>
      <c r="AY326" s="17" t="s">
        <v>162</v>
      </c>
      <c r="BE326" s="150">
        <f>IF(N326="základní",J326,0)</f>
        <v>0</v>
      </c>
      <c r="BF326" s="150">
        <f>IF(N326="snížená",J326,0)</f>
        <v>0</v>
      </c>
      <c r="BG326" s="150">
        <f>IF(N326="zákl. přenesená",J326,0)</f>
        <v>0</v>
      </c>
      <c r="BH326" s="150">
        <f>IF(N326="sníž. přenesená",J326,0)</f>
        <v>0</v>
      </c>
      <c r="BI326" s="150">
        <f>IF(N326="nulová",J326,0)</f>
        <v>0</v>
      </c>
      <c r="BJ326" s="17" t="s">
        <v>91</v>
      </c>
      <c r="BK326" s="150">
        <f>ROUND(I326*H326,2)</f>
        <v>0</v>
      </c>
      <c r="BL326" s="17" t="s">
        <v>276</v>
      </c>
      <c r="BM326" s="275" t="s">
        <v>486</v>
      </c>
    </row>
    <row r="327" s="14" customFormat="1">
      <c r="A327" s="14"/>
      <c r="B327" s="287"/>
      <c r="C327" s="288"/>
      <c r="D327" s="278" t="s">
        <v>176</v>
      </c>
      <c r="E327" s="289" t="s">
        <v>1</v>
      </c>
      <c r="F327" s="290" t="s">
        <v>487</v>
      </c>
      <c r="G327" s="288"/>
      <c r="H327" s="291">
        <v>7</v>
      </c>
      <c r="I327" s="292"/>
      <c r="J327" s="288"/>
      <c r="K327" s="288"/>
      <c r="L327" s="293"/>
      <c r="M327" s="294"/>
      <c r="N327" s="295"/>
      <c r="O327" s="295"/>
      <c r="P327" s="295"/>
      <c r="Q327" s="295"/>
      <c r="R327" s="295"/>
      <c r="S327" s="295"/>
      <c r="T327" s="29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97" t="s">
        <v>176</v>
      </c>
      <c r="AU327" s="297" t="s">
        <v>91</v>
      </c>
      <c r="AV327" s="14" t="s">
        <v>91</v>
      </c>
      <c r="AW327" s="14" t="s">
        <v>32</v>
      </c>
      <c r="AX327" s="14" t="s">
        <v>85</v>
      </c>
      <c r="AY327" s="297" t="s">
        <v>162</v>
      </c>
    </row>
    <row r="328" s="2" customFormat="1" ht="16.5" customHeight="1">
      <c r="A328" s="40"/>
      <c r="B328" s="41"/>
      <c r="C328" s="263" t="s">
        <v>488</v>
      </c>
      <c r="D328" s="263" t="s">
        <v>166</v>
      </c>
      <c r="E328" s="264" t="s">
        <v>489</v>
      </c>
      <c r="F328" s="265" t="s">
        <v>490</v>
      </c>
      <c r="G328" s="266" t="s">
        <v>197</v>
      </c>
      <c r="H328" s="267">
        <v>7</v>
      </c>
      <c r="I328" s="268"/>
      <c r="J328" s="269">
        <f>ROUND(I328*H328,2)</f>
        <v>0</v>
      </c>
      <c r="K328" s="270"/>
      <c r="L328" s="43"/>
      <c r="M328" s="271" t="s">
        <v>1</v>
      </c>
      <c r="N328" s="272" t="s">
        <v>44</v>
      </c>
      <c r="O328" s="93"/>
      <c r="P328" s="273">
        <f>O328*H328</f>
        <v>0</v>
      </c>
      <c r="Q328" s="273">
        <v>3.0000000000000001E-05</v>
      </c>
      <c r="R328" s="273">
        <f>Q328*H328</f>
        <v>0.00021000000000000001</v>
      </c>
      <c r="S328" s="273">
        <v>0.00106</v>
      </c>
      <c r="T328" s="274">
        <f>S328*H328</f>
        <v>0.0074199999999999995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75" t="s">
        <v>276</v>
      </c>
      <c r="AT328" s="275" t="s">
        <v>166</v>
      </c>
      <c r="AU328" s="275" t="s">
        <v>91</v>
      </c>
      <c r="AY328" s="17" t="s">
        <v>162</v>
      </c>
      <c r="BE328" s="150">
        <f>IF(N328="základní",J328,0)</f>
        <v>0</v>
      </c>
      <c r="BF328" s="150">
        <f>IF(N328="snížená",J328,0)</f>
        <v>0</v>
      </c>
      <c r="BG328" s="150">
        <f>IF(N328="zákl. přenesená",J328,0)</f>
        <v>0</v>
      </c>
      <c r="BH328" s="150">
        <f>IF(N328="sníž. přenesená",J328,0)</f>
        <v>0</v>
      </c>
      <c r="BI328" s="150">
        <f>IF(N328="nulová",J328,0)</f>
        <v>0</v>
      </c>
      <c r="BJ328" s="17" t="s">
        <v>91</v>
      </c>
      <c r="BK328" s="150">
        <f>ROUND(I328*H328,2)</f>
        <v>0</v>
      </c>
      <c r="BL328" s="17" t="s">
        <v>276</v>
      </c>
      <c r="BM328" s="275" t="s">
        <v>491</v>
      </c>
    </row>
    <row r="329" s="14" customFormat="1">
      <c r="A329" s="14"/>
      <c r="B329" s="287"/>
      <c r="C329" s="288"/>
      <c r="D329" s="278" t="s">
        <v>176</v>
      </c>
      <c r="E329" s="289" t="s">
        <v>1</v>
      </c>
      <c r="F329" s="290" t="s">
        <v>487</v>
      </c>
      <c r="G329" s="288"/>
      <c r="H329" s="291">
        <v>7</v>
      </c>
      <c r="I329" s="292"/>
      <c r="J329" s="288"/>
      <c r="K329" s="288"/>
      <c r="L329" s="293"/>
      <c r="M329" s="294"/>
      <c r="N329" s="295"/>
      <c r="O329" s="295"/>
      <c r="P329" s="295"/>
      <c r="Q329" s="295"/>
      <c r="R329" s="295"/>
      <c r="S329" s="295"/>
      <c r="T329" s="29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97" t="s">
        <v>176</v>
      </c>
      <c r="AU329" s="297" t="s">
        <v>91</v>
      </c>
      <c r="AV329" s="14" t="s">
        <v>91</v>
      </c>
      <c r="AW329" s="14" t="s">
        <v>32</v>
      </c>
      <c r="AX329" s="14" t="s">
        <v>85</v>
      </c>
      <c r="AY329" s="297" t="s">
        <v>162</v>
      </c>
    </row>
    <row r="330" s="2" customFormat="1" ht="16.5" customHeight="1">
      <c r="A330" s="40"/>
      <c r="B330" s="41"/>
      <c r="C330" s="263" t="s">
        <v>492</v>
      </c>
      <c r="D330" s="263" t="s">
        <v>166</v>
      </c>
      <c r="E330" s="264" t="s">
        <v>493</v>
      </c>
      <c r="F330" s="265" t="s">
        <v>494</v>
      </c>
      <c r="G330" s="266" t="s">
        <v>197</v>
      </c>
      <c r="H330" s="267">
        <v>180</v>
      </c>
      <c r="I330" s="268"/>
      <c r="J330" s="269">
        <f>ROUND(I330*H330,2)</f>
        <v>0</v>
      </c>
      <c r="K330" s="270"/>
      <c r="L330" s="43"/>
      <c r="M330" s="271" t="s">
        <v>1</v>
      </c>
      <c r="N330" s="272" t="s">
        <v>44</v>
      </c>
      <c r="O330" s="93"/>
      <c r="P330" s="273">
        <f>O330*H330</f>
        <v>0</v>
      </c>
      <c r="Q330" s="273">
        <v>0</v>
      </c>
      <c r="R330" s="273">
        <f>Q330*H330</f>
        <v>0</v>
      </c>
      <c r="S330" s="273">
        <v>0</v>
      </c>
      <c r="T330" s="274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75" t="s">
        <v>276</v>
      </c>
      <c r="AT330" s="275" t="s">
        <v>166</v>
      </c>
      <c r="AU330" s="275" t="s">
        <v>91</v>
      </c>
      <c r="AY330" s="17" t="s">
        <v>162</v>
      </c>
      <c r="BE330" s="150">
        <f>IF(N330="základní",J330,0)</f>
        <v>0</v>
      </c>
      <c r="BF330" s="150">
        <f>IF(N330="snížená",J330,0)</f>
        <v>0</v>
      </c>
      <c r="BG330" s="150">
        <f>IF(N330="zákl. přenesená",J330,0)</f>
        <v>0</v>
      </c>
      <c r="BH330" s="150">
        <f>IF(N330="sníž. přenesená",J330,0)</f>
        <v>0</v>
      </c>
      <c r="BI330" s="150">
        <f>IF(N330="nulová",J330,0)</f>
        <v>0</v>
      </c>
      <c r="BJ330" s="17" t="s">
        <v>91</v>
      </c>
      <c r="BK330" s="150">
        <f>ROUND(I330*H330,2)</f>
        <v>0</v>
      </c>
      <c r="BL330" s="17" t="s">
        <v>276</v>
      </c>
      <c r="BM330" s="275" t="s">
        <v>495</v>
      </c>
    </row>
    <row r="331" s="14" customFormat="1">
      <c r="A331" s="14"/>
      <c r="B331" s="287"/>
      <c r="C331" s="288"/>
      <c r="D331" s="278" t="s">
        <v>176</v>
      </c>
      <c r="E331" s="289" t="s">
        <v>1</v>
      </c>
      <c r="F331" s="290" t="s">
        <v>496</v>
      </c>
      <c r="G331" s="288"/>
      <c r="H331" s="291">
        <v>180</v>
      </c>
      <c r="I331" s="292"/>
      <c r="J331" s="288"/>
      <c r="K331" s="288"/>
      <c r="L331" s="293"/>
      <c r="M331" s="294"/>
      <c r="N331" s="295"/>
      <c r="O331" s="295"/>
      <c r="P331" s="295"/>
      <c r="Q331" s="295"/>
      <c r="R331" s="295"/>
      <c r="S331" s="295"/>
      <c r="T331" s="29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97" t="s">
        <v>176</v>
      </c>
      <c r="AU331" s="297" t="s">
        <v>91</v>
      </c>
      <c r="AV331" s="14" t="s">
        <v>91</v>
      </c>
      <c r="AW331" s="14" t="s">
        <v>32</v>
      </c>
      <c r="AX331" s="14" t="s">
        <v>85</v>
      </c>
      <c r="AY331" s="297" t="s">
        <v>162</v>
      </c>
    </row>
    <row r="332" s="2" customFormat="1" ht="16.5" customHeight="1">
      <c r="A332" s="40"/>
      <c r="B332" s="41"/>
      <c r="C332" s="263" t="s">
        <v>497</v>
      </c>
      <c r="D332" s="263" t="s">
        <v>166</v>
      </c>
      <c r="E332" s="264" t="s">
        <v>498</v>
      </c>
      <c r="F332" s="265" t="s">
        <v>499</v>
      </c>
      <c r="G332" s="266" t="s">
        <v>275</v>
      </c>
      <c r="H332" s="267">
        <v>2</v>
      </c>
      <c r="I332" s="268"/>
      <c r="J332" s="269">
        <f>ROUND(I332*H332,2)</f>
        <v>0</v>
      </c>
      <c r="K332" s="270"/>
      <c r="L332" s="43"/>
      <c r="M332" s="271" t="s">
        <v>1</v>
      </c>
      <c r="N332" s="272" t="s">
        <v>44</v>
      </c>
      <c r="O332" s="93"/>
      <c r="P332" s="273">
        <f>O332*H332</f>
        <v>0</v>
      </c>
      <c r="Q332" s="273">
        <v>1.0000000000000001E-05</v>
      </c>
      <c r="R332" s="273">
        <f>Q332*H332</f>
        <v>2.0000000000000002E-05</v>
      </c>
      <c r="S332" s="273">
        <v>0</v>
      </c>
      <c r="T332" s="274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75" t="s">
        <v>276</v>
      </c>
      <c r="AT332" s="275" t="s">
        <v>166</v>
      </c>
      <c r="AU332" s="275" t="s">
        <v>91</v>
      </c>
      <c r="AY332" s="17" t="s">
        <v>162</v>
      </c>
      <c r="BE332" s="150">
        <f>IF(N332="základní",J332,0)</f>
        <v>0</v>
      </c>
      <c r="BF332" s="150">
        <f>IF(N332="snížená",J332,0)</f>
        <v>0</v>
      </c>
      <c r="BG332" s="150">
        <f>IF(N332="zákl. přenesená",J332,0)</f>
        <v>0</v>
      </c>
      <c r="BH332" s="150">
        <f>IF(N332="sníž. přenesená",J332,0)</f>
        <v>0</v>
      </c>
      <c r="BI332" s="150">
        <f>IF(N332="nulová",J332,0)</f>
        <v>0</v>
      </c>
      <c r="BJ332" s="17" t="s">
        <v>91</v>
      </c>
      <c r="BK332" s="150">
        <f>ROUND(I332*H332,2)</f>
        <v>0</v>
      </c>
      <c r="BL332" s="17" t="s">
        <v>276</v>
      </c>
      <c r="BM332" s="275" t="s">
        <v>500</v>
      </c>
    </row>
    <row r="333" s="14" customFormat="1">
      <c r="A333" s="14"/>
      <c r="B333" s="287"/>
      <c r="C333" s="288"/>
      <c r="D333" s="278" t="s">
        <v>176</v>
      </c>
      <c r="E333" s="289" t="s">
        <v>1</v>
      </c>
      <c r="F333" s="290" t="s">
        <v>91</v>
      </c>
      <c r="G333" s="288"/>
      <c r="H333" s="291">
        <v>2</v>
      </c>
      <c r="I333" s="292"/>
      <c r="J333" s="288"/>
      <c r="K333" s="288"/>
      <c r="L333" s="293"/>
      <c r="M333" s="294"/>
      <c r="N333" s="295"/>
      <c r="O333" s="295"/>
      <c r="P333" s="295"/>
      <c r="Q333" s="295"/>
      <c r="R333" s="295"/>
      <c r="S333" s="295"/>
      <c r="T333" s="29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97" t="s">
        <v>176</v>
      </c>
      <c r="AU333" s="297" t="s">
        <v>91</v>
      </c>
      <c r="AV333" s="14" t="s">
        <v>91</v>
      </c>
      <c r="AW333" s="14" t="s">
        <v>32</v>
      </c>
      <c r="AX333" s="14" t="s">
        <v>85</v>
      </c>
      <c r="AY333" s="297" t="s">
        <v>162</v>
      </c>
    </row>
    <row r="334" s="2" customFormat="1" ht="21.75" customHeight="1">
      <c r="A334" s="40"/>
      <c r="B334" s="41"/>
      <c r="C334" s="263" t="s">
        <v>501</v>
      </c>
      <c r="D334" s="263" t="s">
        <v>166</v>
      </c>
      <c r="E334" s="264" t="s">
        <v>502</v>
      </c>
      <c r="F334" s="265" t="s">
        <v>503</v>
      </c>
      <c r="G334" s="266" t="s">
        <v>275</v>
      </c>
      <c r="H334" s="267">
        <v>2</v>
      </c>
      <c r="I334" s="268"/>
      <c r="J334" s="269">
        <f>ROUND(I334*H334,2)</f>
        <v>0</v>
      </c>
      <c r="K334" s="270"/>
      <c r="L334" s="43"/>
      <c r="M334" s="271" t="s">
        <v>1</v>
      </c>
      <c r="N334" s="272" t="s">
        <v>44</v>
      </c>
      <c r="O334" s="93"/>
      <c r="P334" s="273">
        <f>O334*H334</f>
        <v>0</v>
      </c>
      <c r="Q334" s="273">
        <v>3.0000000000000001E-05</v>
      </c>
      <c r="R334" s="273">
        <f>Q334*H334</f>
        <v>6.0000000000000002E-05</v>
      </c>
      <c r="S334" s="273">
        <v>0</v>
      </c>
      <c r="T334" s="274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75" t="s">
        <v>276</v>
      </c>
      <c r="AT334" s="275" t="s">
        <v>166</v>
      </c>
      <c r="AU334" s="275" t="s">
        <v>91</v>
      </c>
      <c r="AY334" s="17" t="s">
        <v>162</v>
      </c>
      <c r="BE334" s="150">
        <f>IF(N334="základní",J334,0)</f>
        <v>0</v>
      </c>
      <c r="BF334" s="150">
        <f>IF(N334="snížená",J334,0)</f>
        <v>0</v>
      </c>
      <c r="BG334" s="150">
        <f>IF(N334="zákl. přenesená",J334,0)</f>
        <v>0</v>
      </c>
      <c r="BH334" s="150">
        <f>IF(N334="sníž. přenesená",J334,0)</f>
        <v>0</v>
      </c>
      <c r="BI334" s="150">
        <f>IF(N334="nulová",J334,0)</f>
        <v>0</v>
      </c>
      <c r="BJ334" s="17" t="s">
        <v>91</v>
      </c>
      <c r="BK334" s="150">
        <f>ROUND(I334*H334,2)</f>
        <v>0</v>
      </c>
      <c r="BL334" s="17" t="s">
        <v>276</v>
      </c>
      <c r="BM334" s="275" t="s">
        <v>504</v>
      </c>
    </row>
    <row r="335" s="14" customFormat="1">
      <c r="A335" s="14"/>
      <c r="B335" s="287"/>
      <c r="C335" s="288"/>
      <c r="D335" s="278" t="s">
        <v>176</v>
      </c>
      <c r="E335" s="289" t="s">
        <v>1</v>
      </c>
      <c r="F335" s="290" t="s">
        <v>91</v>
      </c>
      <c r="G335" s="288"/>
      <c r="H335" s="291">
        <v>2</v>
      </c>
      <c r="I335" s="292"/>
      <c r="J335" s="288"/>
      <c r="K335" s="288"/>
      <c r="L335" s="293"/>
      <c r="M335" s="294"/>
      <c r="N335" s="295"/>
      <c r="O335" s="295"/>
      <c r="P335" s="295"/>
      <c r="Q335" s="295"/>
      <c r="R335" s="295"/>
      <c r="S335" s="295"/>
      <c r="T335" s="29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97" t="s">
        <v>176</v>
      </c>
      <c r="AU335" s="297" t="s">
        <v>91</v>
      </c>
      <c r="AV335" s="14" t="s">
        <v>91</v>
      </c>
      <c r="AW335" s="14" t="s">
        <v>32</v>
      </c>
      <c r="AX335" s="14" t="s">
        <v>85</v>
      </c>
      <c r="AY335" s="297" t="s">
        <v>162</v>
      </c>
    </row>
    <row r="336" s="2" customFormat="1" ht="21.75" customHeight="1">
      <c r="A336" s="40"/>
      <c r="B336" s="41"/>
      <c r="C336" s="263" t="s">
        <v>505</v>
      </c>
      <c r="D336" s="263" t="s">
        <v>166</v>
      </c>
      <c r="E336" s="264" t="s">
        <v>506</v>
      </c>
      <c r="F336" s="265" t="s">
        <v>507</v>
      </c>
      <c r="G336" s="266" t="s">
        <v>197</v>
      </c>
      <c r="H336" s="267">
        <v>4</v>
      </c>
      <c r="I336" s="268"/>
      <c r="J336" s="269">
        <f>ROUND(I336*H336,2)</f>
        <v>0</v>
      </c>
      <c r="K336" s="270"/>
      <c r="L336" s="43"/>
      <c r="M336" s="271" t="s">
        <v>1</v>
      </c>
      <c r="N336" s="272" t="s">
        <v>44</v>
      </c>
      <c r="O336" s="93"/>
      <c r="P336" s="273">
        <f>O336*H336</f>
        <v>0</v>
      </c>
      <c r="Q336" s="273">
        <v>5.0000000000000002E-05</v>
      </c>
      <c r="R336" s="273">
        <f>Q336*H336</f>
        <v>0.00020000000000000001</v>
      </c>
      <c r="S336" s="273">
        <v>0</v>
      </c>
      <c r="T336" s="274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75" t="s">
        <v>276</v>
      </c>
      <c r="AT336" s="275" t="s">
        <v>166</v>
      </c>
      <c r="AU336" s="275" t="s">
        <v>91</v>
      </c>
      <c r="AY336" s="17" t="s">
        <v>162</v>
      </c>
      <c r="BE336" s="150">
        <f>IF(N336="základní",J336,0)</f>
        <v>0</v>
      </c>
      <c r="BF336" s="150">
        <f>IF(N336="snížená",J336,0)</f>
        <v>0</v>
      </c>
      <c r="BG336" s="150">
        <f>IF(N336="zákl. přenesená",J336,0)</f>
        <v>0</v>
      </c>
      <c r="BH336" s="150">
        <f>IF(N336="sníž. přenesená",J336,0)</f>
        <v>0</v>
      </c>
      <c r="BI336" s="150">
        <f>IF(N336="nulová",J336,0)</f>
        <v>0</v>
      </c>
      <c r="BJ336" s="17" t="s">
        <v>91</v>
      </c>
      <c r="BK336" s="150">
        <f>ROUND(I336*H336,2)</f>
        <v>0</v>
      </c>
      <c r="BL336" s="17" t="s">
        <v>276</v>
      </c>
      <c r="BM336" s="275" t="s">
        <v>508</v>
      </c>
    </row>
    <row r="337" s="14" customFormat="1">
      <c r="A337" s="14"/>
      <c r="B337" s="287"/>
      <c r="C337" s="288"/>
      <c r="D337" s="278" t="s">
        <v>176</v>
      </c>
      <c r="E337" s="289" t="s">
        <v>1</v>
      </c>
      <c r="F337" s="290" t="s">
        <v>509</v>
      </c>
      <c r="G337" s="288"/>
      <c r="H337" s="291">
        <v>4</v>
      </c>
      <c r="I337" s="292"/>
      <c r="J337" s="288"/>
      <c r="K337" s="288"/>
      <c r="L337" s="293"/>
      <c r="M337" s="294"/>
      <c r="N337" s="295"/>
      <c r="O337" s="295"/>
      <c r="P337" s="295"/>
      <c r="Q337" s="295"/>
      <c r="R337" s="295"/>
      <c r="S337" s="295"/>
      <c r="T337" s="29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97" t="s">
        <v>176</v>
      </c>
      <c r="AU337" s="297" t="s">
        <v>91</v>
      </c>
      <c r="AV337" s="14" t="s">
        <v>91</v>
      </c>
      <c r="AW337" s="14" t="s">
        <v>32</v>
      </c>
      <c r="AX337" s="14" t="s">
        <v>85</v>
      </c>
      <c r="AY337" s="297" t="s">
        <v>162</v>
      </c>
    </row>
    <row r="338" s="2" customFormat="1" ht="21.75" customHeight="1">
      <c r="A338" s="40"/>
      <c r="B338" s="41"/>
      <c r="C338" s="263" t="s">
        <v>510</v>
      </c>
      <c r="D338" s="263" t="s">
        <v>166</v>
      </c>
      <c r="E338" s="264" t="s">
        <v>511</v>
      </c>
      <c r="F338" s="265" t="s">
        <v>512</v>
      </c>
      <c r="G338" s="266" t="s">
        <v>247</v>
      </c>
      <c r="H338" s="267">
        <v>0</v>
      </c>
      <c r="I338" s="268"/>
      <c r="J338" s="269">
        <f>ROUND(I338*H338,2)</f>
        <v>0</v>
      </c>
      <c r="K338" s="270"/>
      <c r="L338" s="43"/>
      <c r="M338" s="271" t="s">
        <v>1</v>
      </c>
      <c r="N338" s="272" t="s">
        <v>44</v>
      </c>
      <c r="O338" s="93"/>
      <c r="P338" s="273">
        <f>O338*H338</f>
        <v>0</v>
      </c>
      <c r="Q338" s="273">
        <v>0</v>
      </c>
      <c r="R338" s="273">
        <f>Q338*H338</f>
        <v>0</v>
      </c>
      <c r="S338" s="273">
        <v>0</v>
      </c>
      <c r="T338" s="274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75" t="s">
        <v>276</v>
      </c>
      <c r="AT338" s="275" t="s">
        <v>166</v>
      </c>
      <c r="AU338" s="275" t="s">
        <v>91</v>
      </c>
      <c r="AY338" s="17" t="s">
        <v>162</v>
      </c>
      <c r="BE338" s="150">
        <f>IF(N338="základní",J338,0)</f>
        <v>0</v>
      </c>
      <c r="BF338" s="150">
        <f>IF(N338="snížená",J338,0)</f>
        <v>0</v>
      </c>
      <c r="BG338" s="150">
        <f>IF(N338="zákl. přenesená",J338,0)</f>
        <v>0</v>
      </c>
      <c r="BH338" s="150">
        <f>IF(N338="sníž. přenesená",J338,0)</f>
        <v>0</v>
      </c>
      <c r="BI338" s="150">
        <f>IF(N338="nulová",J338,0)</f>
        <v>0</v>
      </c>
      <c r="BJ338" s="17" t="s">
        <v>91</v>
      </c>
      <c r="BK338" s="150">
        <f>ROUND(I338*H338,2)</f>
        <v>0</v>
      </c>
      <c r="BL338" s="17" t="s">
        <v>276</v>
      </c>
      <c r="BM338" s="275" t="s">
        <v>513</v>
      </c>
    </row>
    <row r="339" s="2" customFormat="1" ht="21.75" customHeight="1">
      <c r="A339" s="40"/>
      <c r="B339" s="41"/>
      <c r="C339" s="263" t="s">
        <v>514</v>
      </c>
      <c r="D339" s="263" t="s">
        <v>166</v>
      </c>
      <c r="E339" s="264" t="s">
        <v>515</v>
      </c>
      <c r="F339" s="265" t="s">
        <v>516</v>
      </c>
      <c r="G339" s="266" t="s">
        <v>247</v>
      </c>
      <c r="H339" s="267">
        <v>0.0080000000000000002</v>
      </c>
      <c r="I339" s="268"/>
      <c r="J339" s="269">
        <f>ROUND(I339*H339,2)</f>
        <v>0</v>
      </c>
      <c r="K339" s="270"/>
      <c r="L339" s="43"/>
      <c r="M339" s="271" t="s">
        <v>1</v>
      </c>
      <c r="N339" s="272" t="s">
        <v>44</v>
      </c>
      <c r="O339" s="93"/>
      <c r="P339" s="273">
        <f>O339*H339</f>
        <v>0</v>
      </c>
      <c r="Q339" s="273">
        <v>0</v>
      </c>
      <c r="R339" s="273">
        <f>Q339*H339</f>
        <v>0</v>
      </c>
      <c r="S339" s="273">
        <v>0</v>
      </c>
      <c r="T339" s="274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75" t="s">
        <v>276</v>
      </c>
      <c r="AT339" s="275" t="s">
        <v>166</v>
      </c>
      <c r="AU339" s="275" t="s">
        <v>91</v>
      </c>
      <c r="AY339" s="17" t="s">
        <v>162</v>
      </c>
      <c r="BE339" s="150">
        <f>IF(N339="základní",J339,0)</f>
        <v>0</v>
      </c>
      <c r="BF339" s="150">
        <f>IF(N339="snížená",J339,0)</f>
        <v>0</v>
      </c>
      <c r="BG339" s="150">
        <f>IF(N339="zákl. přenesená",J339,0)</f>
        <v>0</v>
      </c>
      <c r="BH339" s="150">
        <f>IF(N339="sníž. přenesená",J339,0)</f>
        <v>0</v>
      </c>
      <c r="BI339" s="150">
        <f>IF(N339="nulová",J339,0)</f>
        <v>0</v>
      </c>
      <c r="BJ339" s="17" t="s">
        <v>91</v>
      </c>
      <c r="BK339" s="150">
        <f>ROUND(I339*H339,2)</f>
        <v>0</v>
      </c>
      <c r="BL339" s="17" t="s">
        <v>276</v>
      </c>
      <c r="BM339" s="275" t="s">
        <v>517</v>
      </c>
    </row>
    <row r="340" s="12" customFormat="1" ht="22.8" customHeight="1">
      <c r="A340" s="12"/>
      <c r="B340" s="247"/>
      <c r="C340" s="248"/>
      <c r="D340" s="249" t="s">
        <v>77</v>
      </c>
      <c r="E340" s="261" t="s">
        <v>518</v>
      </c>
      <c r="F340" s="261" t="s">
        <v>519</v>
      </c>
      <c r="G340" s="248"/>
      <c r="H340" s="248"/>
      <c r="I340" s="251"/>
      <c r="J340" s="262">
        <f>BK340</f>
        <v>0</v>
      </c>
      <c r="K340" s="248"/>
      <c r="L340" s="253"/>
      <c r="M340" s="254"/>
      <c r="N340" s="255"/>
      <c r="O340" s="255"/>
      <c r="P340" s="256">
        <f>SUM(P341:P350)</f>
        <v>0</v>
      </c>
      <c r="Q340" s="255"/>
      <c r="R340" s="256">
        <f>SUM(R341:R350)</f>
        <v>0.0020800000000000003</v>
      </c>
      <c r="S340" s="255"/>
      <c r="T340" s="257">
        <f>SUM(T341:T350)</f>
        <v>0.04675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58" t="s">
        <v>91</v>
      </c>
      <c r="AT340" s="259" t="s">
        <v>77</v>
      </c>
      <c r="AU340" s="259" t="s">
        <v>85</v>
      </c>
      <c r="AY340" s="258" t="s">
        <v>162</v>
      </c>
      <c r="BK340" s="260">
        <f>SUM(BK341:BK350)</f>
        <v>0</v>
      </c>
    </row>
    <row r="341" s="2" customFormat="1" ht="21.75" customHeight="1">
      <c r="A341" s="40"/>
      <c r="B341" s="41"/>
      <c r="C341" s="263" t="s">
        <v>520</v>
      </c>
      <c r="D341" s="263" t="s">
        <v>166</v>
      </c>
      <c r="E341" s="264" t="s">
        <v>521</v>
      </c>
      <c r="F341" s="265" t="s">
        <v>522</v>
      </c>
      <c r="G341" s="266" t="s">
        <v>275</v>
      </c>
      <c r="H341" s="267">
        <v>1</v>
      </c>
      <c r="I341" s="268"/>
      <c r="J341" s="269">
        <f>ROUND(I341*H341,2)</f>
        <v>0</v>
      </c>
      <c r="K341" s="270"/>
      <c r="L341" s="43"/>
      <c r="M341" s="271" t="s">
        <v>1</v>
      </c>
      <c r="N341" s="272" t="s">
        <v>44</v>
      </c>
      <c r="O341" s="93"/>
      <c r="P341" s="273">
        <f>O341*H341</f>
        <v>0</v>
      </c>
      <c r="Q341" s="273">
        <v>8.0000000000000007E-05</v>
      </c>
      <c r="R341" s="273">
        <f>Q341*H341</f>
        <v>8.0000000000000007E-05</v>
      </c>
      <c r="S341" s="273">
        <v>0.04675</v>
      </c>
      <c r="T341" s="274">
        <f>S341*H341</f>
        <v>0.04675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75" t="s">
        <v>276</v>
      </c>
      <c r="AT341" s="275" t="s">
        <v>166</v>
      </c>
      <c r="AU341" s="275" t="s">
        <v>91</v>
      </c>
      <c r="AY341" s="17" t="s">
        <v>162</v>
      </c>
      <c r="BE341" s="150">
        <f>IF(N341="základní",J341,0)</f>
        <v>0</v>
      </c>
      <c r="BF341" s="150">
        <f>IF(N341="snížená",J341,0)</f>
        <v>0</v>
      </c>
      <c r="BG341" s="150">
        <f>IF(N341="zákl. přenesená",J341,0)</f>
        <v>0</v>
      </c>
      <c r="BH341" s="150">
        <f>IF(N341="sníž. přenesená",J341,0)</f>
        <v>0</v>
      </c>
      <c r="BI341" s="150">
        <f>IF(N341="nulová",J341,0)</f>
        <v>0</v>
      </c>
      <c r="BJ341" s="17" t="s">
        <v>91</v>
      </c>
      <c r="BK341" s="150">
        <f>ROUND(I341*H341,2)</f>
        <v>0</v>
      </c>
      <c r="BL341" s="17" t="s">
        <v>276</v>
      </c>
      <c r="BM341" s="275" t="s">
        <v>523</v>
      </c>
    </row>
    <row r="342" s="13" customFormat="1">
      <c r="A342" s="13"/>
      <c r="B342" s="276"/>
      <c r="C342" s="277"/>
      <c r="D342" s="278" t="s">
        <v>176</v>
      </c>
      <c r="E342" s="279" t="s">
        <v>1</v>
      </c>
      <c r="F342" s="280" t="s">
        <v>182</v>
      </c>
      <c r="G342" s="277"/>
      <c r="H342" s="279" t="s">
        <v>1</v>
      </c>
      <c r="I342" s="281"/>
      <c r="J342" s="277"/>
      <c r="K342" s="277"/>
      <c r="L342" s="282"/>
      <c r="M342" s="283"/>
      <c r="N342" s="284"/>
      <c r="O342" s="284"/>
      <c r="P342" s="284"/>
      <c r="Q342" s="284"/>
      <c r="R342" s="284"/>
      <c r="S342" s="284"/>
      <c r="T342" s="28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86" t="s">
        <v>176</v>
      </c>
      <c r="AU342" s="286" t="s">
        <v>91</v>
      </c>
      <c r="AV342" s="13" t="s">
        <v>85</v>
      </c>
      <c r="AW342" s="13" t="s">
        <v>32</v>
      </c>
      <c r="AX342" s="13" t="s">
        <v>78</v>
      </c>
      <c r="AY342" s="286" t="s">
        <v>162</v>
      </c>
    </row>
    <row r="343" s="14" customFormat="1">
      <c r="A343" s="14"/>
      <c r="B343" s="287"/>
      <c r="C343" s="288"/>
      <c r="D343" s="278" t="s">
        <v>176</v>
      </c>
      <c r="E343" s="289" t="s">
        <v>1</v>
      </c>
      <c r="F343" s="290" t="s">
        <v>85</v>
      </c>
      <c r="G343" s="288"/>
      <c r="H343" s="291">
        <v>1</v>
      </c>
      <c r="I343" s="292"/>
      <c r="J343" s="288"/>
      <c r="K343" s="288"/>
      <c r="L343" s="293"/>
      <c r="M343" s="294"/>
      <c r="N343" s="295"/>
      <c r="O343" s="295"/>
      <c r="P343" s="295"/>
      <c r="Q343" s="295"/>
      <c r="R343" s="295"/>
      <c r="S343" s="295"/>
      <c r="T343" s="29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97" t="s">
        <v>176</v>
      </c>
      <c r="AU343" s="297" t="s">
        <v>91</v>
      </c>
      <c r="AV343" s="14" t="s">
        <v>91</v>
      </c>
      <c r="AW343" s="14" t="s">
        <v>32</v>
      </c>
      <c r="AX343" s="14" t="s">
        <v>85</v>
      </c>
      <c r="AY343" s="297" t="s">
        <v>162</v>
      </c>
    </row>
    <row r="344" s="2" customFormat="1" ht="21.75" customHeight="1">
      <c r="A344" s="40"/>
      <c r="B344" s="41"/>
      <c r="C344" s="263" t="s">
        <v>524</v>
      </c>
      <c r="D344" s="263" t="s">
        <v>166</v>
      </c>
      <c r="E344" s="264" t="s">
        <v>525</v>
      </c>
      <c r="F344" s="265" t="s">
        <v>526</v>
      </c>
      <c r="G344" s="266" t="s">
        <v>275</v>
      </c>
      <c r="H344" s="267">
        <v>1</v>
      </c>
      <c r="I344" s="268"/>
      <c r="J344" s="269">
        <f>ROUND(I344*H344,2)</f>
        <v>0</v>
      </c>
      <c r="K344" s="270"/>
      <c r="L344" s="43"/>
      <c r="M344" s="271" t="s">
        <v>1</v>
      </c>
      <c r="N344" s="272" t="s">
        <v>44</v>
      </c>
      <c r="O344" s="93"/>
      <c r="P344" s="273">
        <f>O344*H344</f>
        <v>0</v>
      </c>
      <c r="Q344" s="273">
        <v>0</v>
      </c>
      <c r="R344" s="273">
        <f>Q344*H344</f>
        <v>0</v>
      </c>
      <c r="S344" s="273">
        <v>0</v>
      </c>
      <c r="T344" s="274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75" t="s">
        <v>276</v>
      </c>
      <c r="AT344" s="275" t="s">
        <v>166</v>
      </c>
      <c r="AU344" s="275" t="s">
        <v>91</v>
      </c>
      <c r="AY344" s="17" t="s">
        <v>162</v>
      </c>
      <c r="BE344" s="150">
        <f>IF(N344="základní",J344,0)</f>
        <v>0</v>
      </c>
      <c r="BF344" s="150">
        <f>IF(N344="snížená",J344,0)</f>
        <v>0</v>
      </c>
      <c r="BG344" s="150">
        <f>IF(N344="zákl. přenesená",J344,0)</f>
        <v>0</v>
      </c>
      <c r="BH344" s="150">
        <f>IF(N344="sníž. přenesená",J344,0)</f>
        <v>0</v>
      </c>
      <c r="BI344" s="150">
        <f>IF(N344="nulová",J344,0)</f>
        <v>0</v>
      </c>
      <c r="BJ344" s="17" t="s">
        <v>91</v>
      </c>
      <c r="BK344" s="150">
        <f>ROUND(I344*H344,2)</f>
        <v>0</v>
      </c>
      <c r="BL344" s="17" t="s">
        <v>276</v>
      </c>
      <c r="BM344" s="275" t="s">
        <v>527</v>
      </c>
    </row>
    <row r="345" s="13" customFormat="1">
      <c r="A345" s="13"/>
      <c r="B345" s="276"/>
      <c r="C345" s="277"/>
      <c r="D345" s="278" t="s">
        <v>176</v>
      </c>
      <c r="E345" s="279" t="s">
        <v>1</v>
      </c>
      <c r="F345" s="280" t="s">
        <v>182</v>
      </c>
      <c r="G345" s="277"/>
      <c r="H345" s="279" t="s">
        <v>1</v>
      </c>
      <c r="I345" s="281"/>
      <c r="J345" s="277"/>
      <c r="K345" s="277"/>
      <c r="L345" s="282"/>
      <c r="M345" s="283"/>
      <c r="N345" s="284"/>
      <c r="O345" s="284"/>
      <c r="P345" s="284"/>
      <c r="Q345" s="284"/>
      <c r="R345" s="284"/>
      <c r="S345" s="284"/>
      <c r="T345" s="28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86" t="s">
        <v>176</v>
      </c>
      <c r="AU345" s="286" t="s">
        <v>91</v>
      </c>
      <c r="AV345" s="13" t="s">
        <v>85</v>
      </c>
      <c r="AW345" s="13" t="s">
        <v>32</v>
      </c>
      <c r="AX345" s="13" t="s">
        <v>78</v>
      </c>
      <c r="AY345" s="286" t="s">
        <v>162</v>
      </c>
    </row>
    <row r="346" s="14" customFormat="1">
      <c r="A346" s="14"/>
      <c r="B346" s="287"/>
      <c r="C346" s="288"/>
      <c r="D346" s="278" t="s">
        <v>176</v>
      </c>
      <c r="E346" s="289" t="s">
        <v>1</v>
      </c>
      <c r="F346" s="290" t="s">
        <v>85</v>
      </c>
      <c r="G346" s="288"/>
      <c r="H346" s="291">
        <v>1</v>
      </c>
      <c r="I346" s="292"/>
      <c r="J346" s="288"/>
      <c r="K346" s="288"/>
      <c r="L346" s="293"/>
      <c r="M346" s="294"/>
      <c r="N346" s="295"/>
      <c r="O346" s="295"/>
      <c r="P346" s="295"/>
      <c r="Q346" s="295"/>
      <c r="R346" s="295"/>
      <c r="S346" s="295"/>
      <c r="T346" s="29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97" t="s">
        <v>176</v>
      </c>
      <c r="AU346" s="297" t="s">
        <v>91</v>
      </c>
      <c r="AV346" s="14" t="s">
        <v>91</v>
      </c>
      <c r="AW346" s="14" t="s">
        <v>32</v>
      </c>
      <c r="AX346" s="14" t="s">
        <v>85</v>
      </c>
      <c r="AY346" s="297" t="s">
        <v>162</v>
      </c>
    </row>
    <row r="347" s="2" customFormat="1" ht="21.75" customHeight="1">
      <c r="A347" s="40"/>
      <c r="B347" s="41"/>
      <c r="C347" s="263" t="s">
        <v>528</v>
      </c>
      <c r="D347" s="263" t="s">
        <v>166</v>
      </c>
      <c r="E347" s="264" t="s">
        <v>529</v>
      </c>
      <c r="F347" s="265" t="s">
        <v>530</v>
      </c>
      <c r="G347" s="266" t="s">
        <v>247</v>
      </c>
      <c r="H347" s="267">
        <v>1</v>
      </c>
      <c r="I347" s="268"/>
      <c r="J347" s="269">
        <f>ROUND(I347*H347,2)</f>
        <v>0</v>
      </c>
      <c r="K347" s="270"/>
      <c r="L347" s="43"/>
      <c r="M347" s="271" t="s">
        <v>1</v>
      </c>
      <c r="N347" s="272" t="s">
        <v>44</v>
      </c>
      <c r="O347" s="93"/>
      <c r="P347" s="273">
        <f>O347*H347</f>
        <v>0</v>
      </c>
      <c r="Q347" s="273">
        <v>0</v>
      </c>
      <c r="R347" s="273">
        <f>Q347*H347</f>
        <v>0</v>
      </c>
      <c r="S347" s="273">
        <v>0</v>
      </c>
      <c r="T347" s="274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75" t="s">
        <v>276</v>
      </c>
      <c r="AT347" s="275" t="s">
        <v>166</v>
      </c>
      <c r="AU347" s="275" t="s">
        <v>91</v>
      </c>
      <c r="AY347" s="17" t="s">
        <v>162</v>
      </c>
      <c r="BE347" s="150">
        <f>IF(N347="základní",J347,0)</f>
        <v>0</v>
      </c>
      <c r="BF347" s="150">
        <f>IF(N347="snížená",J347,0)</f>
        <v>0</v>
      </c>
      <c r="BG347" s="150">
        <f>IF(N347="zákl. přenesená",J347,0)</f>
        <v>0</v>
      </c>
      <c r="BH347" s="150">
        <f>IF(N347="sníž. přenesená",J347,0)</f>
        <v>0</v>
      </c>
      <c r="BI347" s="150">
        <f>IF(N347="nulová",J347,0)</f>
        <v>0</v>
      </c>
      <c r="BJ347" s="17" t="s">
        <v>91</v>
      </c>
      <c r="BK347" s="150">
        <f>ROUND(I347*H347,2)</f>
        <v>0</v>
      </c>
      <c r="BL347" s="17" t="s">
        <v>276</v>
      </c>
      <c r="BM347" s="275" t="s">
        <v>531</v>
      </c>
    </row>
    <row r="348" s="2" customFormat="1" ht="16.5" customHeight="1">
      <c r="A348" s="40"/>
      <c r="B348" s="41"/>
      <c r="C348" s="309" t="s">
        <v>532</v>
      </c>
      <c r="D348" s="309" t="s">
        <v>280</v>
      </c>
      <c r="E348" s="310" t="s">
        <v>533</v>
      </c>
      <c r="F348" s="311" t="s">
        <v>534</v>
      </c>
      <c r="G348" s="312" t="s">
        <v>275</v>
      </c>
      <c r="H348" s="313">
        <v>1</v>
      </c>
      <c r="I348" s="314"/>
      <c r="J348" s="315">
        <f>ROUND(I348*H348,2)</f>
        <v>0</v>
      </c>
      <c r="K348" s="316"/>
      <c r="L348" s="317"/>
      <c r="M348" s="318" t="s">
        <v>1</v>
      </c>
      <c r="N348" s="319" t="s">
        <v>44</v>
      </c>
      <c r="O348" s="93"/>
      <c r="P348" s="273">
        <f>O348*H348</f>
        <v>0</v>
      </c>
      <c r="Q348" s="273">
        <v>0.002</v>
      </c>
      <c r="R348" s="273">
        <f>Q348*H348</f>
        <v>0.002</v>
      </c>
      <c r="S348" s="273">
        <v>0</v>
      </c>
      <c r="T348" s="274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75" t="s">
        <v>442</v>
      </c>
      <c r="AT348" s="275" t="s">
        <v>280</v>
      </c>
      <c r="AU348" s="275" t="s">
        <v>91</v>
      </c>
      <c r="AY348" s="17" t="s">
        <v>162</v>
      </c>
      <c r="BE348" s="150">
        <f>IF(N348="základní",J348,0)</f>
        <v>0</v>
      </c>
      <c r="BF348" s="150">
        <f>IF(N348="snížená",J348,0)</f>
        <v>0</v>
      </c>
      <c r="BG348" s="150">
        <f>IF(N348="zákl. přenesená",J348,0)</f>
        <v>0</v>
      </c>
      <c r="BH348" s="150">
        <f>IF(N348="sníž. přenesená",J348,0)</f>
        <v>0</v>
      </c>
      <c r="BI348" s="150">
        <f>IF(N348="nulová",J348,0)</f>
        <v>0</v>
      </c>
      <c r="BJ348" s="17" t="s">
        <v>91</v>
      </c>
      <c r="BK348" s="150">
        <f>ROUND(I348*H348,2)</f>
        <v>0</v>
      </c>
      <c r="BL348" s="17" t="s">
        <v>170</v>
      </c>
      <c r="BM348" s="275" t="s">
        <v>535</v>
      </c>
    </row>
    <row r="349" s="14" customFormat="1">
      <c r="A349" s="14"/>
      <c r="B349" s="287"/>
      <c r="C349" s="288"/>
      <c r="D349" s="278" t="s">
        <v>176</v>
      </c>
      <c r="E349" s="289" t="s">
        <v>1</v>
      </c>
      <c r="F349" s="290" t="s">
        <v>85</v>
      </c>
      <c r="G349" s="288"/>
      <c r="H349" s="291">
        <v>1</v>
      </c>
      <c r="I349" s="292"/>
      <c r="J349" s="288"/>
      <c r="K349" s="288"/>
      <c r="L349" s="293"/>
      <c r="M349" s="294"/>
      <c r="N349" s="295"/>
      <c r="O349" s="295"/>
      <c r="P349" s="295"/>
      <c r="Q349" s="295"/>
      <c r="R349" s="295"/>
      <c r="S349" s="295"/>
      <c r="T349" s="29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97" t="s">
        <v>176</v>
      </c>
      <c r="AU349" s="297" t="s">
        <v>91</v>
      </c>
      <c r="AV349" s="14" t="s">
        <v>91</v>
      </c>
      <c r="AW349" s="14" t="s">
        <v>32</v>
      </c>
      <c r="AX349" s="14" t="s">
        <v>85</v>
      </c>
      <c r="AY349" s="297" t="s">
        <v>162</v>
      </c>
    </row>
    <row r="350" s="2" customFormat="1" ht="21.75" customHeight="1">
      <c r="A350" s="40"/>
      <c r="B350" s="41"/>
      <c r="C350" s="263" t="s">
        <v>536</v>
      </c>
      <c r="D350" s="263" t="s">
        <v>166</v>
      </c>
      <c r="E350" s="264" t="s">
        <v>537</v>
      </c>
      <c r="F350" s="265" t="s">
        <v>538</v>
      </c>
      <c r="G350" s="266" t="s">
        <v>247</v>
      </c>
      <c r="H350" s="267">
        <v>0</v>
      </c>
      <c r="I350" s="268"/>
      <c r="J350" s="269">
        <f>ROUND(I350*H350,2)</f>
        <v>0</v>
      </c>
      <c r="K350" s="270"/>
      <c r="L350" s="43"/>
      <c r="M350" s="271" t="s">
        <v>1</v>
      </c>
      <c r="N350" s="272" t="s">
        <v>44</v>
      </c>
      <c r="O350" s="93"/>
      <c r="P350" s="273">
        <f>O350*H350</f>
        <v>0</v>
      </c>
      <c r="Q350" s="273">
        <v>0</v>
      </c>
      <c r="R350" s="273">
        <f>Q350*H350</f>
        <v>0</v>
      </c>
      <c r="S350" s="273">
        <v>0</v>
      </c>
      <c r="T350" s="274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75" t="s">
        <v>276</v>
      </c>
      <c r="AT350" s="275" t="s">
        <v>166</v>
      </c>
      <c r="AU350" s="275" t="s">
        <v>91</v>
      </c>
      <c r="AY350" s="17" t="s">
        <v>162</v>
      </c>
      <c r="BE350" s="150">
        <f>IF(N350="základní",J350,0)</f>
        <v>0</v>
      </c>
      <c r="BF350" s="150">
        <f>IF(N350="snížená",J350,0)</f>
        <v>0</v>
      </c>
      <c r="BG350" s="150">
        <f>IF(N350="zákl. přenesená",J350,0)</f>
        <v>0</v>
      </c>
      <c r="BH350" s="150">
        <f>IF(N350="sníž. přenesená",J350,0)</f>
        <v>0</v>
      </c>
      <c r="BI350" s="150">
        <f>IF(N350="nulová",J350,0)</f>
        <v>0</v>
      </c>
      <c r="BJ350" s="17" t="s">
        <v>91</v>
      </c>
      <c r="BK350" s="150">
        <f>ROUND(I350*H350,2)</f>
        <v>0</v>
      </c>
      <c r="BL350" s="17" t="s">
        <v>276</v>
      </c>
      <c r="BM350" s="275" t="s">
        <v>539</v>
      </c>
    </row>
    <row r="351" s="12" customFormat="1" ht="22.8" customHeight="1">
      <c r="A351" s="12"/>
      <c r="B351" s="247"/>
      <c r="C351" s="248"/>
      <c r="D351" s="249" t="s">
        <v>77</v>
      </c>
      <c r="E351" s="261" t="s">
        <v>540</v>
      </c>
      <c r="F351" s="261" t="s">
        <v>541</v>
      </c>
      <c r="G351" s="248"/>
      <c r="H351" s="248"/>
      <c r="I351" s="251"/>
      <c r="J351" s="262">
        <f>BK351</f>
        <v>0</v>
      </c>
      <c r="K351" s="248"/>
      <c r="L351" s="253"/>
      <c r="M351" s="254"/>
      <c r="N351" s="255"/>
      <c r="O351" s="255"/>
      <c r="P351" s="256">
        <f>SUM(P352:P408)</f>
        <v>0</v>
      </c>
      <c r="Q351" s="255"/>
      <c r="R351" s="256">
        <f>SUM(R352:R408)</f>
        <v>0.01362</v>
      </c>
      <c r="S351" s="255"/>
      <c r="T351" s="257">
        <f>SUM(T352:T408)</f>
        <v>0.0051500000000000001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58" t="s">
        <v>91</v>
      </c>
      <c r="AT351" s="259" t="s">
        <v>77</v>
      </c>
      <c r="AU351" s="259" t="s">
        <v>85</v>
      </c>
      <c r="AY351" s="258" t="s">
        <v>162</v>
      </c>
      <c r="BK351" s="260">
        <f>SUM(BK352:BK408)</f>
        <v>0</v>
      </c>
    </row>
    <row r="352" s="2" customFormat="1" ht="16.5" customHeight="1">
      <c r="A352" s="40"/>
      <c r="B352" s="41"/>
      <c r="C352" s="263" t="s">
        <v>542</v>
      </c>
      <c r="D352" s="263" t="s">
        <v>166</v>
      </c>
      <c r="E352" s="264" t="s">
        <v>543</v>
      </c>
      <c r="F352" s="265" t="s">
        <v>544</v>
      </c>
      <c r="G352" s="266" t="s">
        <v>275</v>
      </c>
      <c r="H352" s="267">
        <v>5</v>
      </c>
      <c r="I352" s="268"/>
      <c r="J352" s="269">
        <f>ROUND(I352*H352,2)</f>
        <v>0</v>
      </c>
      <c r="K352" s="270"/>
      <c r="L352" s="43"/>
      <c r="M352" s="271" t="s">
        <v>1</v>
      </c>
      <c r="N352" s="272" t="s">
        <v>44</v>
      </c>
      <c r="O352" s="93"/>
      <c r="P352" s="273">
        <f>O352*H352</f>
        <v>0</v>
      </c>
      <c r="Q352" s="273">
        <v>0</v>
      </c>
      <c r="R352" s="273">
        <f>Q352*H352</f>
        <v>0</v>
      </c>
      <c r="S352" s="273">
        <v>0</v>
      </c>
      <c r="T352" s="274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75" t="s">
        <v>276</v>
      </c>
      <c r="AT352" s="275" t="s">
        <v>166</v>
      </c>
      <c r="AU352" s="275" t="s">
        <v>91</v>
      </c>
      <c r="AY352" s="17" t="s">
        <v>162</v>
      </c>
      <c r="BE352" s="150">
        <f>IF(N352="základní",J352,0)</f>
        <v>0</v>
      </c>
      <c r="BF352" s="150">
        <f>IF(N352="snížená",J352,0)</f>
        <v>0</v>
      </c>
      <c r="BG352" s="150">
        <f>IF(N352="zákl. přenesená",J352,0)</f>
        <v>0</v>
      </c>
      <c r="BH352" s="150">
        <f>IF(N352="sníž. přenesená",J352,0)</f>
        <v>0</v>
      </c>
      <c r="BI352" s="150">
        <f>IF(N352="nulová",J352,0)</f>
        <v>0</v>
      </c>
      <c r="BJ352" s="17" t="s">
        <v>91</v>
      </c>
      <c r="BK352" s="150">
        <f>ROUND(I352*H352,2)</f>
        <v>0</v>
      </c>
      <c r="BL352" s="17" t="s">
        <v>276</v>
      </c>
      <c r="BM352" s="275" t="s">
        <v>545</v>
      </c>
    </row>
    <row r="353" s="14" customFormat="1">
      <c r="A353" s="14"/>
      <c r="B353" s="287"/>
      <c r="C353" s="288"/>
      <c r="D353" s="278" t="s">
        <v>176</v>
      </c>
      <c r="E353" s="289" t="s">
        <v>1</v>
      </c>
      <c r="F353" s="290" t="s">
        <v>407</v>
      </c>
      <c r="G353" s="288"/>
      <c r="H353" s="291">
        <v>5</v>
      </c>
      <c r="I353" s="292"/>
      <c r="J353" s="288"/>
      <c r="K353" s="288"/>
      <c r="L353" s="293"/>
      <c r="M353" s="294"/>
      <c r="N353" s="295"/>
      <c r="O353" s="295"/>
      <c r="P353" s="295"/>
      <c r="Q353" s="295"/>
      <c r="R353" s="295"/>
      <c r="S353" s="295"/>
      <c r="T353" s="29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97" t="s">
        <v>176</v>
      </c>
      <c r="AU353" s="297" t="s">
        <v>91</v>
      </c>
      <c r="AV353" s="14" t="s">
        <v>91</v>
      </c>
      <c r="AW353" s="14" t="s">
        <v>32</v>
      </c>
      <c r="AX353" s="14" t="s">
        <v>85</v>
      </c>
      <c r="AY353" s="297" t="s">
        <v>162</v>
      </c>
    </row>
    <row r="354" s="2" customFormat="1" ht="16.5" customHeight="1">
      <c r="A354" s="40"/>
      <c r="B354" s="41"/>
      <c r="C354" s="309" t="s">
        <v>546</v>
      </c>
      <c r="D354" s="309" t="s">
        <v>280</v>
      </c>
      <c r="E354" s="310" t="s">
        <v>547</v>
      </c>
      <c r="F354" s="311" t="s">
        <v>548</v>
      </c>
      <c r="G354" s="312" t="s">
        <v>275</v>
      </c>
      <c r="H354" s="313">
        <v>5</v>
      </c>
      <c r="I354" s="314"/>
      <c r="J354" s="315">
        <f>ROUND(I354*H354,2)</f>
        <v>0</v>
      </c>
      <c r="K354" s="316"/>
      <c r="L354" s="317"/>
      <c r="M354" s="318" t="s">
        <v>1</v>
      </c>
      <c r="N354" s="319" t="s">
        <v>44</v>
      </c>
      <c r="O354" s="93"/>
      <c r="P354" s="273">
        <f>O354*H354</f>
        <v>0</v>
      </c>
      <c r="Q354" s="273">
        <v>3.0000000000000001E-05</v>
      </c>
      <c r="R354" s="273">
        <f>Q354*H354</f>
        <v>0.00015000000000000001</v>
      </c>
      <c r="S354" s="273">
        <v>0</v>
      </c>
      <c r="T354" s="274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75" t="s">
        <v>283</v>
      </c>
      <c r="AT354" s="275" t="s">
        <v>280</v>
      </c>
      <c r="AU354" s="275" t="s">
        <v>91</v>
      </c>
      <c r="AY354" s="17" t="s">
        <v>162</v>
      </c>
      <c r="BE354" s="150">
        <f>IF(N354="základní",J354,0)</f>
        <v>0</v>
      </c>
      <c r="BF354" s="150">
        <f>IF(N354="snížená",J354,0)</f>
        <v>0</v>
      </c>
      <c r="BG354" s="150">
        <f>IF(N354="zákl. přenesená",J354,0)</f>
        <v>0</v>
      </c>
      <c r="BH354" s="150">
        <f>IF(N354="sníž. přenesená",J354,0)</f>
        <v>0</v>
      </c>
      <c r="BI354" s="150">
        <f>IF(N354="nulová",J354,0)</f>
        <v>0</v>
      </c>
      <c r="BJ354" s="17" t="s">
        <v>91</v>
      </c>
      <c r="BK354" s="150">
        <f>ROUND(I354*H354,2)</f>
        <v>0</v>
      </c>
      <c r="BL354" s="17" t="s">
        <v>276</v>
      </c>
      <c r="BM354" s="275" t="s">
        <v>549</v>
      </c>
    </row>
    <row r="355" s="2" customFormat="1" ht="21.75" customHeight="1">
      <c r="A355" s="40"/>
      <c r="B355" s="41"/>
      <c r="C355" s="263" t="s">
        <v>550</v>
      </c>
      <c r="D355" s="263" t="s">
        <v>166</v>
      </c>
      <c r="E355" s="264" t="s">
        <v>551</v>
      </c>
      <c r="F355" s="265" t="s">
        <v>552</v>
      </c>
      <c r="G355" s="266" t="s">
        <v>197</v>
      </c>
      <c r="H355" s="267">
        <v>20</v>
      </c>
      <c r="I355" s="268"/>
      <c r="J355" s="269">
        <f>ROUND(I355*H355,2)</f>
        <v>0</v>
      </c>
      <c r="K355" s="270"/>
      <c r="L355" s="43"/>
      <c r="M355" s="271" t="s">
        <v>1</v>
      </c>
      <c r="N355" s="272" t="s">
        <v>44</v>
      </c>
      <c r="O355" s="93"/>
      <c r="P355" s="273">
        <f>O355*H355</f>
        <v>0</v>
      </c>
      <c r="Q355" s="273">
        <v>0</v>
      </c>
      <c r="R355" s="273">
        <f>Q355*H355</f>
        <v>0</v>
      </c>
      <c r="S355" s="273">
        <v>0</v>
      </c>
      <c r="T355" s="274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75" t="s">
        <v>276</v>
      </c>
      <c r="AT355" s="275" t="s">
        <v>166</v>
      </c>
      <c r="AU355" s="275" t="s">
        <v>91</v>
      </c>
      <c r="AY355" s="17" t="s">
        <v>162</v>
      </c>
      <c r="BE355" s="150">
        <f>IF(N355="základní",J355,0)</f>
        <v>0</v>
      </c>
      <c r="BF355" s="150">
        <f>IF(N355="snížená",J355,0)</f>
        <v>0</v>
      </c>
      <c r="BG355" s="150">
        <f>IF(N355="zákl. přenesená",J355,0)</f>
        <v>0</v>
      </c>
      <c r="BH355" s="150">
        <f>IF(N355="sníž. přenesená",J355,0)</f>
        <v>0</v>
      </c>
      <c r="BI355" s="150">
        <f>IF(N355="nulová",J355,0)</f>
        <v>0</v>
      </c>
      <c r="BJ355" s="17" t="s">
        <v>91</v>
      </c>
      <c r="BK355" s="150">
        <f>ROUND(I355*H355,2)</f>
        <v>0</v>
      </c>
      <c r="BL355" s="17" t="s">
        <v>276</v>
      </c>
      <c r="BM355" s="275" t="s">
        <v>553</v>
      </c>
    </row>
    <row r="356" s="2" customFormat="1" ht="16.5" customHeight="1">
      <c r="A356" s="40"/>
      <c r="B356" s="41"/>
      <c r="C356" s="309" t="s">
        <v>554</v>
      </c>
      <c r="D356" s="309" t="s">
        <v>280</v>
      </c>
      <c r="E356" s="310" t="s">
        <v>555</v>
      </c>
      <c r="F356" s="311" t="s">
        <v>556</v>
      </c>
      <c r="G356" s="312" t="s">
        <v>197</v>
      </c>
      <c r="H356" s="313">
        <v>24</v>
      </c>
      <c r="I356" s="314"/>
      <c r="J356" s="315">
        <f>ROUND(I356*H356,2)</f>
        <v>0</v>
      </c>
      <c r="K356" s="316"/>
      <c r="L356" s="317"/>
      <c r="M356" s="318" t="s">
        <v>1</v>
      </c>
      <c r="N356" s="319" t="s">
        <v>44</v>
      </c>
      <c r="O356" s="93"/>
      <c r="P356" s="273">
        <f>O356*H356</f>
        <v>0</v>
      </c>
      <c r="Q356" s="273">
        <v>6.9999999999999994E-05</v>
      </c>
      <c r="R356" s="273">
        <f>Q356*H356</f>
        <v>0.0016799999999999999</v>
      </c>
      <c r="S356" s="273">
        <v>0</v>
      </c>
      <c r="T356" s="274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75" t="s">
        <v>283</v>
      </c>
      <c r="AT356" s="275" t="s">
        <v>280</v>
      </c>
      <c r="AU356" s="275" t="s">
        <v>91</v>
      </c>
      <c r="AY356" s="17" t="s">
        <v>162</v>
      </c>
      <c r="BE356" s="150">
        <f>IF(N356="základní",J356,0)</f>
        <v>0</v>
      </c>
      <c r="BF356" s="150">
        <f>IF(N356="snížená",J356,0)</f>
        <v>0</v>
      </c>
      <c r="BG356" s="150">
        <f>IF(N356="zákl. přenesená",J356,0)</f>
        <v>0</v>
      </c>
      <c r="BH356" s="150">
        <f>IF(N356="sníž. přenesená",J356,0)</f>
        <v>0</v>
      </c>
      <c r="BI356" s="150">
        <f>IF(N356="nulová",J356,0)</f>
        <v>0</v>
      </c>
      <c r="BJ356" s="17" t="s">
        <v>91</v>
      </c>
      <c r="BK356" s="150">
        <f>ROUND(I356*H356,2)</f>
        <v>0</v>
      </c>
      <c r="BL356" s="17" t="s">
        <v>276</v>
      </c>
      <c r="BM356" s="275" t="s">
        <v>557</v>
      </c>
    </row>
    <row r="357" s="14" customFormat="1">
      <c r="A357" s="14"/>
      <c r="B357" s="287"/>
      <c r="C357" s="288"/>
      <c r="D357" s="278" t="s">
        <v>176</v>
      </c>
      <c r="E357" s="288"/>
      <c r="F357" s="290" t="s">
        <v>558</v>
      </c>
      <c r="G357" s="288"/>
      <c r="H357" s="291">
        <v>24</v>
      </c>
      <c r="I357" s="292"/>
      <c r="J357" s="288"/>
      <c r="K357" s="288"/>
      <c r="L357" s="293"/>
      <c r="M357" s="294"/>
      <c r="N357" s="295"/>
      <c r="O357" s="295"/>
      <c r="P357" s="295"/>
      <c r="Q357" s="295"/>
      <c r="R357" s="295"/>
      <c r="S357" s="295"/>
      <c r="T357" s="29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97" t="s">
        <v>176</v>
      </c>
      <c r="AU357" s="297" t="s">
        <v>91</v>
      </c>
      <c r="AV357" s="14" t="s">
        <v>91</v>
      </c>
      <c r="AW357" s="14" t="s">
        <v>4</v>
      </c>
      <c r="AX357" s="14" t="s">
        <v>85</v>
      </c>
      <c r="AY357" s="297" t="s">
        <v>162</v>
      </c>
    </row>
    <row r="358" s="2" customFormat="1" ht="21.75" customHeight="1">
      <c r="A358" s="40"/>
      <c r="B358" s="41"/>
      <c r="C358" s="263" t="s">
        <v>559</v>
      </c>
      <c r="D358" s="263" t="s">
        <v>166</v>
      </c>
      <c r="E358" s="264" t="s">
        <v>560</v>
      </c>
      <c r="F358" s="265" t="s">
        <v>561</v>
      </c>
      <c r="G358" s="266" t="s">
        <v>275</v>
      </c>
      <c r="H358" s="267">
        <v>1</v>
      </c>
      <c r="I358" s="268"/>
      <c r="J358" s="269">
        <f>ROUND(I358*H358,2)</f>
        <v>0</v>
      </c>
      <c r="K358" s="270"/>
      <c r="L358" s="43"/>
      <c r="M358" s="271" t="s">
        <v>1</v>
      </c>
      <c r="N358" s="272" t="s">
        <v>44</v>
      </c>
      <c r="O358" s="93"/>
      <c r="P358" s="273">
        <f>O358*H358</f>
        <v>0</v>
      </c>
      <c r="Q358" s="273">
        <v>0</v>
      </c>
      <c r="R358" s="273">
        <f>Q358*H358</f>
        <v>0</v>
      </c>
      <c r="S358" s="273">
        <v>0</v>
      </c>
      <c r="T358" s="274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75" t="s">
        <v>276</v>
      </c>
      <c r="AT358" s="275" t="s">
        <v>166</v>
      </c>
      <c r="AU358" s="275" t="s">
        <v>91</v>
      </c>
      <c r="AY358" s="17" t="s">
        <v>162</v>
      </c>
      <c r="BE358" s="150">
        <f>IF(N358="základní",J358,0)</f>
        <v>0</v>
      </c>
      <c r="BF358" s="150">
        <f>IF(N358="snížená",J358,0)</f>
        <v>0</v>
      </c>
      <c r="BG358" s="150">
        <f>IF(N358="zákl. přenesená",J358,0)</f>
        <v>0</v>
      </c>
      <c r="BH358" s="150">
        <f>IF(N358="sníž. přenesená",J358,0)</f>
        <v>0</v>
      </c>
      <c r="BI358" s="150">
        <f>IF(N358="nulová",J358,0)</f>
        <v>0</v>
      </c>
      <c r="BJ358" s="17" t="s">
        <v>91</v>
      </c>
      <c r="BK358" s="150">
        <f>ROUND(I358*H358,2)</f>
        <v>0</v>
      </c>
      <c r="BL358" s="17" t="s">
        <v>276</v>
      </c>
      <c r="BM358" s="275" t="s">
        <v>562</v>
      </c>
    </row>
    <row r="359" s="13" customFormat="1">
      <c r="A359" s="13"/>
      <c r="B359" s="276"/>
      <c r="C359" s="277"/>
      <c r="D359" s="278" t="s">
        <v>176</v>
      </c>
      <c r="E359" s="279" t="s">
        <v>1</v>
      </c>
      <c r="F359" s="280" t="s">
        <v>205</v>
      </c>
      <c r="G359" s="277"/>
      <c r="H359" s="279" t="s">
        <v>1</v>
      </c>
      <c r="I359" s="281"/>
      <c r="J359" s="277"/>
      <c r="K359" s="277"/>
      <c r="L359" s="282"/>
      <c r="M359" s="283"/>
      <c r="N359" s="284"/>
      <c r="O359" s="284"/>
      <c r="P359" s="284"/>
      <c r="Q359" s="284"/>
      <c r="R359" s="284"/>
      <c r="S359" s="284"/>
      <c r="T359" s="28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86" t="s">
        <v>176</v>
      </c>
      <c r="AU359" s="286" t="s">
        <v>91</v>
      </c>
      <c r="AV359" s="13" t="s">
        <v>85</v>
      </c>
      <c r="AW359" s="13" t="s">
        <v>32</v>
      </c>
      <c r="AX359" s="13" t="s">
        <v>78</v>
      </c>
      <c r="AY359" s="286" t="s">
        <v>162</v>
      </c>
    </row>
    <row r="360" s="14" customFormat="1">
      <c r="A360" s="14"/>
      <c r="B360" s="287"/>
      <c r="C360" s="288"/>
      <c r="D360" s="278" t="s">
        <v>176</v>
      </c>
      <c r="E360" s="289" t="s">
        <v>1</v>
      </c>
      <c r="F360" s="290" t="s">
        <v>85</v>
      </c>
      <c r="G360" s="288"/>
      <c r="H360" s="291">
        <v>1</v>
      </c>
      <c r="I360" s="292"/>
      <c r="J360" s="288"/>
      <c r="K360" s="288"/>
      <c r="L360" s="293"/>
      <c r="M360" s="294"/>
      <c r="N360" s="295"/>
      <c r="O360" s="295"/>
      <c r="P360" s="295"/>
      <c r="Q360" s="295"/>
      <c r="R360" s="295"/>
      <c r="S360" s="295"/>
      <c r="T360" s="29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97" t="s">
        <v>176</v>
      </c>
      <c r="AU360" s="297" t="s">
        <v>91</v>
      </c>
      <c r="AV360" s="14" t="s">
        <v>91</v>
      </c>
      <c r="AW360" s="14" t="s">
        <v>32</v>
      </c>
      <c r="AX360" s="14" t="s">
        <v>78</v>
      </c>
      <c r="AY360" s="297" t="s">
        <v>162</v>
      </c>
    </row>
    <row r="361" s="15" customFormat="1">
      <c r="A361" s="15"/>
      <c r="B361" s="298"/>
      <c r="C361" s="299"/>
      <c r="D361" s="278" t="s">
        <v>176</v>
      </c>
      <c r="E361" s="300" t="s">
        <v>1</v>
      </c>
      <c r="F361" s="301" t="s">
        <v>188</v>
      </c>
      <c r="G361" s="299"/>
      <c r="H361" s="302">
        <v>1</v>
      </c>
      <c r="I361" s="303"/>
      <c r="J361" s="299"/>
      <c r="K361" s="299"/>
      <c r="L361" s="304"/>
      <c r="M361" s="305"/>
      <c r="N361" s="306"/>
      <c r="O361" s="306"/>
      <c r="P361" s="306"/>
      <c r="Q361" s="306"/>
      <c r="R361" s="306"/>
      <c r="S361" s="306"/>
      <c r="T361" s="307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308" t="s">
        <v>176</v>
      </c>
      <c r="AU361" s="308" t="s">
        <v>91</v>
      </c>
      <c r="AV361" s="15" t="s">
        <v>170</v>
      </c>
      <c r="AW361" s="15" t="s">
        <v>32</v>
      </c>
      <c r="AX361" s="15" t="s">
        <v>85</v>
      </c>
      <c r="AY361" s="308" t="s">
        <v>162</v>
      </c>
    </row>
    <row r="362" s="2" customFormat="1" ht="16.5" customHeight="1">
      <c r="A362" s="40"/>
      <c r="B362" s="41"/>
      <c r="C362" s="309" t="s">
        <v>563</v>
      </c>
      <c r="D362" s="309" t="s">
        <v>280</v>
      </c>
      <c r="E362" s="310" t="s">
        <v>564</v>
      </c>
      <c r="F362" s="311" t="s">
        <v>565</v>
      </c>
      <c r="G362" s="312" t="s">
        <v>275</v>
      </c>
      <c r="H362" s="313">
        <v>1</v>
      </c>
      <c r="I362" s="314"/>
      <c r="J362" s="315">
        <f>ROUND(I362*H362,2)</f>
        <v>0</v>
      </c>
      <c r="K362" s="316"/>
      <c r="L362" s="317"/>
      <c r="M362" s="318" t="s">
        <v>1</v>
      </c>
      <c r="N362" s="319" t="s">
        <v>44</v>
      </c>
      <c r="O362" s="93"/>
      <c r="P362" s="273">
        <f>O362*H362</f>
        <v>0</v>
      </c>
      <c r="Q362" s="273">
        <v>5.0000000000000002E-05</v>
      </c>
      <c r="R362" s="273">
        <f>Q362*H362</f>
        <v>5.0000000000000002E-05</v>
      </c>
      <c r="S362" s="273">
        <v>0</v>
      </c>
      <c r="T362" s="274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75" t="s">
        <v>283</v>
      </c>
      <c r="AT362" s="275" t="s">
        <v>280</v>
      </c>
      <c r="AU362" s="275" t="s">
        <v>91</v>
      </c>
      <c r="AY362" s="17" t="s">
        <v>162</v>
      </c>
      <c r="BE362" s="150">
        <f>IF(N362="základní",J362,0)</f>
        <v>0</v>
      </c>
      <c r="BF362" s="150">
        <f>IF(N362="snížená",J362,0)</f>
        <v>0</v>
      </c>
      <c r="BG362" s="150">
        <f>IF(N362="zákl. přenesená",J362,0)</f>
        <v>0</v>
      </c>
      <c r="BH362" s="150">
        <f>IF(N362="sníž. přenesená",J362,0)</f>
        <v>0</v>
      </c>
      <c r="BI362" s="150">
        <f>IF(N362="nulová",J362,0)</f>
        <v>0</v>
      </c>
      <c r="BJ362" s="17" t="s">
        <v>91</v>
      </c>
      <c r="BK362" s="150">
        <f>ROUND(I362*H362,2)</f>
        <v>0</v>
      </c>
      <c r="BL362" s="17" t="s">
        <v>276</v>
      </c>
      <c r="BM362" s="275" t="s">
        <v>566</v>
      </c>
    </row>
    <row r="363" s="2" customFormat="1" ht="21.75" customHeight="1">
      <c r="A363" s="40"/>
      <c r="B363" s="41"/>
      <c r="C363" s="263" t="s">
        <v>567</v>
      </c>
      <c r="D363" s="263" t="s">
        <v>166</v>
      </c>
      <c r="E363" s="264" t="s">
        <v>568</v>
      </c>
      <c r="F363" s="265" t="s">
        <v>569</v>
      </c>
      <c r="G363" s="266" t="s">
        <v>275</v>
      </c>
      <c r="H363" s="267">
        <v>1</v>
      </c>
      <c r="I363" s="268"/>
      <c r="J363" s="269">
        <f>ROUND(I363*H363,2)</f>
        <v>0</v>
      </c>
      <c r="K363" s="270"/>
      <c r="L363" s="43"/>
      <c r="M363" s="271" t="s">
        <v>1</v>
      </c>
      <c r="N363" s="272" t="s">
        <v>44</v>
      </c>
      <c r="O363" s="93"/>
      <c r="P363" s="273">
        <f>O363*H363</f>
        <v>0</v>
      </c>
      <c r="Q363" s="273">
        <v>0</v>
      </c>
      <c r="R363" s="273">
        <f>Q363*H363</f>
        <v>0</v>
      </c>
      <c r="S363" s="273">
        <v>5.0000000000000002E-05</v>
      </c>
      <c r="T363" s="274">
        <f>S363*H363</f>
        <v>5.0000000000000002E-05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75" t="s">
        <v>276</v>
      </c>
      <c r="AT363" s="275" t="s">
        <v>166</v>
      </c>
      <c r="AU363" s="275" t="s">
        <v>91</v>
      </c>
      <c r="AY363" s="17" t="s">
        <v>162</v>
      </c>
      <c r="BE363" s="150">
        <f>IF(N363="základní",J363,0)</f>
        <v>0</v>
      </c>
      <c r="BF363" s="150">
        <f>IF(N363="snížená",J363,0)</f>
        <v>0</v>
      </c>
      <c r="BG363" s="150">
        <f>IF(N363="zákl. přenesená",J363,0)</f>
        <v>0</v>
      </c>
      <c r="BH363" s="150">
        <f>IF(N363="sníž. přenesená",J363,0)</f>
        <v>0</v>
      </c>
      <c r="BI363" s="150">
        <f>IF(N363="nulová",J363,0)</f>
        <v>0</v>
      </c>
      <c r="BJ363" s="17" t="s">
        <v>91</v>
      </c>
      <c r="BK363" s="150">
        <f>ROUND(I363*H363,2)</f>
        <v>0</v>
      </c>
      <c r="BL363" s="17" t="s">
        <v>276</v>
      </c>
      <c r="BM363" s="275" t="s">
        <v>570</v>
      </c>
    </row>
    <row r="364" s="13" customFormat="1">
      <c r="A364" s="13"/>
      <c r="B364" s="276"/>
      <c r="C364" s="277"/>
      <c r="D364" s="278" t="s">
        <v>176</v>
      </c>
      <c r="E364" s="279" t="s">
        <v>1</v>
      </c>
      <c r="F364" s="280" t="s">
        <v>205</v>
      </c>
      <c r="G364" s="277"/>
      <c r="H364" s="279" t="s">
        <v>1</v>
      </c>
      <c r="I364" s="281"/>
      <c r="J364" s="277"/>
      <c r="K364" s="277"/>
      <c r="L364" s="282"/>
      <c r="M364" s="283"/>
      <c r="N364" s="284"/>
      <c r="O364" s="284"/>
      <c r="P364" s="284"/>
      <c r="Q364" s="284"/>
      <c r="R364" s="284"/>
      <c r="S364" s="284"/>
      <c r="T364" s="28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86" t="s">
        <v>176</v>
      </c>
      <c r="AU364" s="286" t="s">
        <v>91</v>
      </c>
      <c r="AV364" s="13" t="s">
        <v>85</v>
      </c>
      <c r="AW364" s="13" t="s">
        <v>32</v>
      </c>
      <c r="AX364" s="13" t="s">
        <v>78</v>
      </c>
      <c r="AY364" s="286" t="s">
        <v>162</v>
      </c>
    </row>
    <row r="365" s="14" customFormat="1">
      <c r="A365" s="14"/>
      <c r="B365" s="287"/>
      <c r="C365" s="288"/>
      <c r="D365" s="278" t="s">
        <v>176</v>
      </c>
      <c r="E365" s="289" t="s">
        <v>1</v>
      </c>
      <c r="F365" s="290" t="s">
        <v>85</v>
      </c>
      <c r="G365" s="288"/>
      <c r="H365" s="291">
        <v>1</v>
      </c>
      <c r="I365" s="292"/>
      <c r="J365" s="288"/>
      <c r="K365" s="288"/>
      <c r="L365" s="293"/>
      <c r="M365" s="294"/>
      <c r="N365" s="295"/>
      <c r="O365" s="295"/>
      <c r="P365" s="295"/>
      <c r="Q365" s="295"/>
      <c r="R365" s="295"/>
      <c r="S365" s="295"/>
      <c r="T365" s="29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97" t="s">
        <v>176</v>
      </c>
      <c r="AU365" s="297" t="s">
        <v>91</v>
      </c>
      <c r="AV365" s="14" t="s">
        <v>91</v>
      </c>
      <c r="AW365" s="14" t="s">
        <v>32</v>
      </c>
      <c r="AX365" s="14" t="s">
        <v>85</v>
      </c>
      <c r="AY365" s="297" t="s">
        <v>162</v>
      </c>
    </row>
    <row r="366" s="2" customFormat="1" ht="21.75" customHeight="1">
      <c r="A366" s="40"/>
      <c r="B366" s="41"/>
      <c r="C366" s="263" t="s">
        <v>571</v>
      </c>
      <c r="D366" s="263" t="s">
        <v>166</v>
      </c>
      <c r="E366" s="264" t="s">
        <v>572</v>
      </c>
      <c r="F366" s="265" t="s">
        <v>573</v>
      </c>
      <c r="G366" s="266" t="s">
        <v>275</v>
      </c>
      <c r="H366" s="267">
        <v>4</v>
      </c>
      <c r="I366" s="268"/>
      <c r="J366" s="269">
        <f>ROUND(I366*H366,2)</f>
        <v>0</v>
      </c>
      <c r="K366" s="270"/>
      <c r="L366" s="43"/>
      <c r="M366" s="271" t="s">
        <v>1</v>
      </c>
      <c r="N366" s="272" t="s">
        <v>44</v>
      </c>
      <c r="O366" s="93"/>
      <c r="P366" s="273">
        <f>O366*H366</f>
        <v>0</v>
      </c>
      <c r="Q366" s="273">
        <v>0</v>
      </c>
      <c r="R366" s="273">
        <f>Q366*H366</f>
        <v>0</v>
      </c>
      <c r="S366" s="273">
        <v>0</v>
      </c>
      <c r="T366" s="274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75" t="s">
        <v>276</v>
      </c>
      <c r="AT366" s="275" t="s">
        <v>166</v>
      </c>
      <c r="AU366" s="275" t="s">
        <v>91</v>
      </c>
      <c r="AY366" s="17" t="s">
        <v>162</v>
      </c>
      <c r="BE366" s="150">
        <f>IF(N366="základní",J366,0)</f>
        <v>0</v>
      </c>
      <c r="BF366" s="150">
        <f>IF(N366="snížená",J366,0)</f>
        <v>0</v>
      </c>
      <c r="BG366" s="150">
        <f>IF(N366="zákl. přenesená",J366,0)</f>
        <v>0</v>
      </c>
      <c r="BH366" s="150">
        <f>IF(N366="sníž. přenesená",J366,0)</f>
        <v>0</v>
      </c>
      <c r="BI366" s="150">
        <f>IF(N366="nulová",J366,0)</f>
        <v>0</v>
      </c>
      <c r="BJ366" s="17" t="s">
        <v>91</v>
      </c>
      <c r="BK366" s="150">
        <f>ROUND(I366*H366,2)</f>
        <v>0</v>
      </c>
      <c r="BL366" s="17" t="s">
        <v>276</v>
      </c>
      <c r="BM366" s="275" t="s">
        <v>574</v>
      </c>
    </row>
    <row r="367" s="13" customFormat="1">
      <c r="A367" s="13"/>
      <c r="B367" s="276"/>
      <c r="C367" s="277"/>
      <c r="D367" s="278" t="s">
        <v>176</v>
      </c>
      <c r="E367" s="279" t="s">
        <v>1</v>
      </c>
      <c r="F367" s="280" t="s">
        <v>398</v>
      </c>
      <c r="G367" s="277"/>
      <c r="H367" s="279" t="s">
        <v>1</v>
      </c>
      <c r="I367" s="281"/>
      <c r="J367" s="277"/>
      <c r="K367" s="277"/>
      <c r="L367" s="282"/>
      <c r="M367" s="283"/>
      <c r="N367" s="284"/>
      <c r="O367" s="284"/>
      <c r="P367" s="284"/>
      <c r="Q367" s="284"/>
      <c r="R367" s="284"/>
      <c r="S367" s="284"/>
      <c r="T367" s="28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86" t="s">
        <v>176</v>
      </c>
      <c r="AU367" s="286" t="s">
        <v>91</v>
      </c>
      <c r="AV367" s="13" t="s">
        <v>85</v>
      </c>
      <c r="AW367" s="13" t="s">
        <v>32</v>
      </c>
      <c r="AX367" s="13" t="s">
        <v>78</v>
      </c>
      <c r="AY367" s="286" t="s">
        <v>162</v>
      </c>
    </row>
    <row r="368" s="14" customFormat="1">
      <c r="A368" s="14"/>
      <c r="B368" s="287"/>
      <c r="C368" s="288"/>
      <c r="D368" s="278" t="s">
        <v>176</v>
      </c>
      <c r="E368" s="289" t="s">
        <v>1</v>
      </c>
      <c r="F368" s="290" t="s">
        <v>575</v>
      </c>
      <c r="G368" s="288"/>
      <c r="H368" s="291">
        <v>4</v>
      </c>
      <c r="I368" s="292"/>
      <c r="J368" s="288"/>
      <c r="K368" s="288"/>
      <c r="L368" s="293"/>
      <c r="M368" s="294"/>
      <c r="N368" s="295"/>
      <c r="O368" s="295"/>
      <c r="P368" s="295"/>
      <c r="Q368" s="295"/>
      <c r="R368" s="295"/>
      <c r="S368" s="295"/>
      <c r="T368" s="296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97" t="s">
        <v>176</v>
      </c>
      <c r="AU368" s="297" t="s">
        <v>91</v>
      </c>
      <c r="AV368" s="14" t="s">
        <v>91</v>
      </c>
      <c r="AW368" s="14" t="s">
        <v>32</v>
      </c>
      <c r="AX368" s="14" t="s">
        <v>85</v>
      </c>
      <c r="AY368" s="297" t="s">
        <v>162</v>
      </c>
    </row>
    <row r="369" s="2" customFormat="1" ht="16.5" customHeight="1">
      <c r="A369" s="40"/>
      <c r="B369" s="41"/>
      <c r="C369" s="309" t="s">
        <v>576</v>
      </c>
      <c r="D369" s="309" t="s">
        <v>280</v>
      </c>
      <c r="E369" s="310" t="s">
        <v>577</v>
      </c>
      <c r="F369" s="311" t="s">
        <v>578</v>
      </c>
      <c r="G369" s="312" t="s">
        <v>275</v>
      </c>
      <c r="H369" s="313">
        <v>1</v>
      </c>
      <c r="I369" s="314"/>
      <c r="J369" s="315">
        <f>ROUND(I369*H369,2)</f>
        <v>0</v>
      </c>
      <c r="K369" s="316"/>
      <c r="L369" s="317"/>
      <c r="M369" s="318" t="s">
        <v>1</v>
      </c>
      <c r="N369" s="319" t="s">
        <v>44</v>
      </c>
      <c r="O369" s="93"/>
      <c r="P369" s="273">
        <f>O369*H369</f>
        <v>0</v>
      </c>
      <c r="Q369" s="273">
        <v>6.0000000000000002E-05</v>
      </c>
      <c r="R369" s="273">
        <f>Q369*H369</f>
        <v>6.0000000000000002E-05</v>
      </c>
      <c r="S369" s="273">
        <v>0</v>
      </c>
      <c r="T369" s="274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75" t="s">
        <v>283</v>
      </c>
      <c r="AT369" s="275" t="s">
        <v>280</v>
      </c>
      <c r="AU369" s="275" t="s">
        <v>91</v>
      </c>
      <c r="AY369" s="17" t="s">
        <v>162</v>
      </c>
      <c r="BE369" s="150">
        <f>IF(N369="základní",J369,0)</f>
        <v>0</v>
      </c>
      <c r="BF369" s="150">
        <f>IF(N369="snížená",J369,0)</f>
        <v>0</v>
      </c>
      <c r="BG369" s="150">
        <f>IF(N369="zákl. přenesená",J369,0)</f>
        <v>0</v>
      </c>
      <c r="BH369" s="150">
        <f>IF(N369="sníž. přenesená",J369,0)</f>
        <v>0</v>
      </c>
      <c r="BI369" s="150">
        <f>IF(N369="nulová",J369,0)</f>
        <v>0</v>
      </c>
      <c r="BJ369" s="17" t="s">
        <v>91</v>
      </c>
      <c r="BK369" s="150">
        <f>ROUND(I369*H369,2)</f>
        <v>0</v>
      </c>
      <c r="BL369" s="17" t="s">
        <v>276</v>
      </c>
      <c r="BM369" s="275" t="s">
        <v>579</v>
      </c>
    </row>
    <row r="370" s="2" customFormat="1" ht="16.5" customHeight="1">
      <c r="A370" s="40"/>
      <c r="B370" s="41"/>
      <c r="C370" s="309" t="s">
        <v>580</v>
      </c>
      <c r="D370" s="309" t="s">
        <v>280</v>
      </c>
      <c r="E370" s="310" t="s">
        <v>581</v>
      </c>
      <c r="F370" s="311" t="s">
        <v>582</v>
      </c>
      <c r="G370" s="312" t="s">
        <v>275</v>
      </c>
      <c r="H370" s="313">
        <v>3</v>
      </c>
      <c r="I370" s="314"/>
      <c r="J370" s="315">
        <f>ROUND(I370*H370,2)</f>
        <v>0</v>
      </c>
      <c r="K370" s="316"/>
      <c r="L370" s="317"/>
      <c r="M370" s="318" t="s">
        <v>1</v>
      </c>
      <c r="N370" s="319" t="s">
        <v>44</v>
      </c>
      <c r="O370" s="93"/>
      <c r="P370" s="273">
        <f>O370*H370</f>
        <v>0</v>
      </c>
      <c r="Q370" s="273">
        <v>6.0000000000000002E-05</v>
      </c>
      <c r="R370" s="273">
        <f>Q370*H370</f>
        <v>0.00018000000000000001</v>
      </c>
      <c r="S370" s="273">
        <v>0</v>
      </c>
      <c r="T370" s="274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75" t="s">
        <v>283</v>
      </c>
      <c r="AT370" s="275" t="s">
        <v>280</v>
      </c>
      <c r="AU370" s="275" t="s">
        <v>91</v>
      </c>
      <c r="AY370" s="17" t="s">
        <v>162</v>
      </c>
      <c r="BE370" s="150">
        <f>IF(N370="základní",J370,0)</f>
        <v>0</v>
      </c>
      <c r="BF370" s="150">
        <f>IF(N370="snížená",J370,0)</f>
        <v>0</v>
      </c>
      <c r="BG370" s="150">
        <f>IF(N370="zákl. přenesená",J370,0)</f>
        <v>0</v>
      </c>
      <c r="BH370" s="150">
        <f>IF(N370="sníž. přenesená",J370,0)</f>
        <v>0</v>
      </c>
      <c r="BI370" s="150">
        <f>IF(N370="nulová",J370,0)</f>
        <v>0</v>
      </c>
      <c r="BJ370" s="17" t="s">
        <v>91</v>
      </c>
      <c r="BK370" s="150">
        <f>ROUND(I370*H370,2)</f>
        <v>0</v>
      </c>
      <c r="BL370" s="17" t="s">
        <v>276</v>
      </c>
      <c r="BM370" s="275" t="s">
        <v>583</v>
      </c>
    </row>
    <row r="371" s="2" customFormat="1" ht="33" customHeight="1">
      <c r="A371" s="40"/>
      <c r="B371" s="41"/>
      <c r="C371" s="263" t="s">
        <v>584</v>
      </c>
      <c r="D371" s="263" t="s">
        <v>166</v>
      </c>
      <c r="E371" s="264" t="s">
        <v>585</v>
      </c>
      <c r="F371" s="265" t="s">
        <v>586</v>
      </c>
      <c r="G371" s="266" t="s">
        <v>275</v>
      </c>
      <c r="H371" s="267">
        <v>2</v>
      </c>
      <c r="I371" s="268"/>
      <c r="J371" s="269">
        <f>ROUND(I371*H371,2)</f>
        <v>0</v>
      </c>
      <c r="K371" s="270"/>
      <c r="L371" s="43"/>
      <c r="M371" s="271" t="s">
        <v>1</v>
      </c>
      <c r="N371" s="272" t="s">
        <v>44</v>
      </c>
      <c r="O371" s="93"/>
      <c r="P371" s="273">
        <f>O371*H371</f>
        <v>0</v>
      </c>
      <c r="Q371" s="273">
        <v>0</v>
      </c>
      <c r="R371" s="273">
        <f>Q371*H371</f>
        <v>0</v>
      </c>
      <c r="S371" s="273">
        <v>5.0000000000000002E-05</v>
      </c>
      <c r="T371" s="274">
        <f>S371*H371</f>
        <v>0.00010000000000000001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75" t="s">
        <v>276</v>
      </c>
      <c r="AT371" s="275" t="s">
        <v>166</v>
      </c>
      <c r="AU371" s="275" t="s">
        <v>91</v>
      </c>
      <c r="AY371" s="17" t="s">
        <v>162</v>
      </c>
      <c r="BE371" s="150">
        <f>IF(N371="základní",J371,0)</f>
        <v>0</v>
      </c>
      <c r="BF371" s="150">
        <f>IF(N371="snížená",J371,0)</f>
        <v>0</v>
      </c>
      <c r="BG371" s="150">
        <f>IF(N371="zákl. přenesená",J371,0)</f>
        <v>0</v>
      </c>
      <c r="BH371" s="150">
        <f>IF(N371="sníž. přenesená",J371,0)</f>
        <v>0</v>
      </c>
      <c r="BI371" s="150">
        <f>IF(N371="nulová",J371,0)</f>
        <v>0</v>
      </c>
      <c r="BJ371" s="17" t="s">
        <v>91</v>
      </c>
      <c r="BK371" s="150">
        <f>ROUND(I371*H371,2)</f>
        <v>0</v>
      </c>
      <c r="BL371" s="17" t="s">
        <v>276</v>
      </c>
      <c r="BM371" s="275" t="s">
        <v>587</v>
      </c>
    </row>
    <row r="372" s="13" customFormat="1">
      <c r="A372" s="13"/>
      <c r="B372" s="276"/>
      <c r="C372" s="277"/>
      <c r="D372" s="278" t="s">
        <v>176</v>
      </c>
      <c r="E372" s="279" t="s">
        <v>1</v>
      </c>
      <c r="F372" s="280" t="s">
        <v>205</v>
      </c>
      <c r="G372" s="277"/>
      <c r="H372" s="279" t="s">
        <v>1</v>
      </c>
      <c r="I372" s="281"/>
      <c r="J372" s="277"/>
      <c r="K372" s="277"/>
      <c r="L372" s="282"/>
      <c r="M372" s="283"/>
      <c r="N372" s="284"/>
      <c r="O372" s="284"/>
      <c r="P372" s="284"/>
      <c r="Q372" s="284"/>
      <c r="R372" s="284"/>
      <c r="S372" s="284"/>
      <c r="T372" s="28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86" t="s">
        <v>176</v>
      </c>
      <c r="AU372" s="286" t="s">
        <v>91</v>
      </c>
      <c r="AV372" s="13" t="s">
        <v>85</v>
      </c>
      <c r="AW372" s="13" t="s">
        <v>32</v>
      </c>
      <c r="AX372" s="13" t="s">
        <v>78</v>
      </c>
      <c r="AY372" s="286" t="s">
        <v>162</v>
      </c>
    </row>
    <row r="373" s="14" customFormat="1">
      <c r="A373" s="14"/>
      <c r="B373" s="287"/>
      <c r="C373" s="288"/>
      <c r="D373" s="278" t="s">
        <v>176</v>
      </c>
      <c r="E373" s="289" t="s">
        <v>1</v>
      </c>
      <c r="F373" s="290" t="s">
        <v>91</v>
      </c>
      <c r="G373" s="288"/>
      <c r="H373" s="291">
        <v>2</v>
      </c>
      <c r="I373" s="292"/>
      <c r="J373" s="288"/>
      <c r="K373" s="288"/>
      <c r="L373" s="293"/>
      <c r="M373" s="294"/>
      <c r="N373" s="295"/>
      <c r="O373" s="295"/>
      <c r="P373" s="295"/>
      <c r="Q373" s="295"/>
      <c r="R373" s="295"/>
      <c r="S373" s="295"/>
      <c r="T373" s="296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97" t="s">
        <v>176</v>
      </c>
      <c r="AU373" s="297" t="s">
        <v>91</v>
      </c>
      <c r="AV373" s="14" t="s">
        <v>91</v>
      </c>
      <c r="AW373" s="14" t="s">
        <v>32</v>
      </c>
      <c r="AX373" s="14" t="s">
        <v>85</v>
      </c>
      <c r="AY373" s="297" t="s">
        <v>162</v>
      </c>
    </row>
    <row r="374" s="2" customFormat="1" ht="21.75" customHeight="1">
      <c r="A374" s="40"/>
      <c r="B374" s="41"/>
      <c r="C374" s="263" t="s">
        <v>588</v>
      </c>
      <c r="D374" s="263" t="s">
        <v>166</v>
      </c>
      <c r="E374" s="264" t="s">
        <v>589</v>
      </c>
      <c r="F374" s="265" t="s">
        <v>590</v>
      </c>
      <c r="G374" s="266" t="s">
        <v>275</v>
      </c>
      <c r="H374" s="267">
        <v>5</v>
      </c>
      <c r="I374" s="268"/>
      <c r="J374" s="269">
        <f>ROUND(I374*H374,2)</f>
        <v>0</v>
      </c>
      <c r="K374" s="270"/>
      <c r="L374" s="43"/>
      <c r="M374" s="271" t="s">
        <v>1</v>
      </c>
      <c r="N374" s="272" t="s">
        <v>44</v>
      </c>
      <c r="O374" s="93"/>
      <c r="P374" s="273">
        <f>O374*H374</f>
        <v>0</v>
      </c>
      <c r="Q374" s="273">
        <v>0</v>
      </c>
      <c r="R374" s="273">
        <f>Q374*H374</f>
        <v>0</v>
      </c>
      <c r="S374" s="273">
        <v>0</v>
      </c>
      <c r="T374" s="274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75" t="s">
        <v>276</v>
      </c>
      <c r="AT374" s="275" t="s">
        <v>166</v>
      </c>
      <c r="AU374" s="275" t="s">
        <v>91</v>
      </c>
      <c r="AY374" s="17" t="s">
        <v>162</v>
      </c>
      <c r="BE374" s="150">
        <f>IF(N374="základní",J374,0)</f>
        <v>0</v>
      </c>
      <c r="BF374" s="150">
        <f>IF(N374="snížená",J374,0)</f>
        <v>0</v>
      </c>
      <c r="BG374" s="150">
        <f>IF(N374="zákl. přenesená",J374,0)</f>
        <v>0</v>
      </c>
      <c r="BH374" s="150">
        <f>IF(N374="sníž. přenesená",J374,0)</f>
        <v>0</v>
      </c>
      <c r="BI374" s="150">
        <f>IF(N374="nulová",J374,0)</f>
        <v>0</v>
      </c>
      <c r="BJ374" s="17" t="s">
        <v>91</v>
      </c>
      <c r="BK374" s="150">
        <f>ROUND(I374*H374,2)</f>
        <v>0</v>
      </c>
      <c r="BL374" s="17" t="s">
        <v>276</v>
      </c>
      <c r="BM374" s="275" t="s">
        <v>591</v>
      </c>
    </row>
    <row r="375" s="13" customFormat="1">
      <c r="A375" s="13"/>
      <c r="B375" s="276"/>
      <c r="C375" s="277"/>
      <c r="D375" s="278" t="s">
        <v>176</v>
      </c>
      <c r="E375" s="279" t="s">
        <v>1</v>
      </c>
      <c r="F375" s="280" t="s">
        <v>592</v>
      </c>
      <c r="G375" s="277"/>
      <c r="H375" s="279" t="s">
        <v>1</v>
      </c>
      <c r="I375" s="281"/>
      <c r="J375" s="277"/>
      <c r="K375" s="277"/>
      <c r="L375" s="282"/>
      <c r="M375" s="283"/>
      <c r="N375" s="284"/>
      <c r="O375" s="284"/>
      <c r="P375" s="284"/>
      <c r="Q375" s="284"/>
      <c r="R375" s="284"/>
      <c r="S375" s="284"/>
      <c r="T375" s="28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86" t="s">
        <v>176</v>
      </c>
      <c r="AU375" s="286" t="s">
        <v>91</v>
      </c>
      <c r="AV375" s="13" t="s">
        <v>85</v>
      </c>
      <c r="AW375" s="13" t="s">
        <v>32</v>
      </c>
      <c r="AX375" s="13" t="s">
        <v>78</v>
      </c>
      <c r="AY375" s="286" t="s">
        <v>162</v>
      </c>
    </row>
    <row r="376" s="14" customFormat="1">
      <c r="A376" s="14"/>
      <c r="B376" s="287"/>
      <c r="C376" s="288"/>
      <c r="D376" s="278" t="s">
        <v>176</v>
      </c>
      <c r="E376" s="289" t="s">
        <v>1</v>
      </c>
      <c r="F376" s="290" t="s">
        <v>85</v>
      </c>
      <c r="G376" s="288"/>
      <c r="H376" s="291">
        <v>1</v>
      </c>
      <c r="I376" s="292"/>
      <c r="J376" s="288"/>
      <c r="K376" s="288"/>
      <c r="L376" s="293"/>
      <c r="M376" s="294"/>
      <c r="N376" s="295"/>
      <c r="O376" s="295"/>
      <c r="P376" s="295"/>
      <c r="Q376" s="295"/>
      <c r="R376" s="295"/>
      <c r="S376" s="295"/>
      <c r="T376" s="296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97" t="s">
        <v>176</v>
      </c>
      <c r="AU376" s="297" t="s">
        <v>91</v>
      </c>
      <c r="AV376" s="14" t="s">
        <v>91</v>
      </c>
      <c r="AW376" s="14" t="s">
        <v>32</v>
      </c>
      <c r="AX376" s="14" t="s">
        <v>78</v>
      </c>
      <c r="AY376" s="297" t="s">
        <v>162</v>
      </c>
    </row>
    <row r="377" s="13" customFormat="1">
      <c r="A377" s="13"/>
      <c r="B377" s="276"/>
      <c r="C377" s="277"/>
      <c r="D377" s="278" t="s">
        <v>176</v>
      </c>
      <c r="E377" s="279" t="s">
        <v>1</v>
      </c>
      <c r="F377" s="280" t="s">
        <v>593</v>
      </c>
      <c r="G377" s="277"/>
      <c r="H377" s="279" t="s">
        <v>1</v>
      </c>
      <c r="I377" s="281"/>
      <c r="J377" s="277"/>
      <c r="K377" s="277"/>
      <c r="L377" s="282"/>
      <c r="M377" s="283"/>
      <c r="N377" s="284"/>
      <c r="O377" s="284"/>
      <c r="P377" s="284"/>
      <c r="Q377" s="284"/>
      <c r="R377" s="284"/>
      <c r="S377" s="284"/>
      <c r="T377" s="28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86" t="s">
        <v>176</v>
      </c>
      <c r="AU377" s="286" t="s">
        <v>91</v>
      </c>
      <c r="AV377" s="13" t="s">
        <v>85</v>
      </c>
      <c r="AW377" s="13" t="s">
        <v>32</v>
      </c>
      <c r="AX377" s="13" t="s">
        <v>78</v>
      </c>
      <c r="AY377" s="286" t="s">
        <v>162</v>
      </c>
    </row>
    <row r="378" s="14" customFormat="1">
      <c r="A378" s="14"/>
      <c r="B378" s="287"/>
      <c r="C378" s="288"/>
      <c r="D378" s="278" t="s">
        <v>176</v>
      </c>
      <c r="E378" s="289" t="s">
        <v>1</v>
      </c>
      <c r="F378" s="290" t="s">
        <v>594</v>
      </c>
      <c r="G378" s="288"/>
      <c r="H378" s="291">
        <v>3</v>
      </c>
      <c r="I378" s="292"/>
      <c r="J378" s="288"/>
      <c r="K378" s="288"/>
      <c r="L378" s="293"/>
      <c r="M378" s="294"/>
      <c r="N378" s="295"/>
      <c r="O378" s="295"/>
      <c r="P378" s="295"/>
      <c r="Q378" s="295"/>
      <c r="R378" s="295"/>
      <c r="S378" s="295"/>
      <c r="T378" s="296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97" t="s">
        <v>176</v>
      </c>
      <c r="AU378" s="297" t="s">
        <v>91</v>
      </c>
      <c r="AV378" s="14" t="s">
        <v>91</v>
      </c>
      <c r="AW378" s="14" t="s">
        <v>32</v>
      </c>
      <c r="AX378" s="14" t="s">
        <v>78</v>
      </c>
      <c r="AY378" s="297" t="s">
        <v>162</v>
      </c>
    </row>
    <row r="379" s="13" customFormat="1">
      <c r="A379" s="13"/>
      <c r="B379" s="276"/>
      <c r="C379" s="277"/>
      <c r="D379" s="278" t="s">
        <v>176</v>
      </c>
      <c r="E379" s="279" t="s">
        <v>1</v>
      </c>
      <c r="F379" s="280" t="s">
        <v>595</v>
      </c>
      <c r="G379" s="277"/>
      <c r="H379" s="279" t="s">
        <v>1</v>
      </c>
      <c r="I379" s="281"/>
      <c r="J379" s="277"/>
      <c r="K379" s="277"/>
      <c r="L379" s="282"/>
      <c r="M379" s="283"/>
      <c r="N379" s="284"/>
      <c r="O379" s="284"/>
      <c r="P379" s="284"/>
      <c r="Q379" s="284"/>
      <c r="R379" s="284"/>
      <c r="S379" s="284"/>
      <c r="T379" s="28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86" t="s">
        <v>176</v>
      </c>
      <c r="AU379" s="286" t="s">
        <v>91</v>
      </c>
      <c r="AV379" s="13" t="s">
        <v>85</v>
      </c>
      <c r="AW379" s="13" t="s">
        <v>32</v>
      </c>
      <c r="AX379" s="13" t="s">
        <v>78</v>
      </c>
      <c r="AY379" s="286" t="s">
        <v>162</v>
      </c>
    </row>
    <row r="380" s="14" customFormat="1">
      <c r="A380" s="14"/>
      <c r="B380" s="287"/>
      <c r="C380" s="288"/>
      <c r="D380" s="278" t="s">
        <v>176</v>
      </c>
      <c r="E380" s="289" t="s">
        <v>1</v>
      </c>
      <c r="F380" s="290" t="s">
        <v>85</v>
      </c>
      <c r="G380" s="288"/>
      <c r="H380" s="291">
        <v>1</v>
      </c>
      <c r="I380" s="292"/>
      <c r="J380" s="288"/>
      <c r="K380" s="288"/>
      <c r="L380" s="293"/>
      <c r="M380" s="294"/>
      <c r="N380" s="295"/>
      <c r="O380" s="295"/>
      <c r="P380" s="295"/>
      <c r="Q380" s="295"/>
      <c r="R380" s="295"/>
      <c r="S380" s="295"/>
      <c r="T380" s="296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97" t="s">
        <v>176</v>
      </c>
      <c r="AU380" s="297" t="s">
        <v>91</v>
      </c>
      <c r="AV380" s="14" t="s">
        <v>91</v>
      </c>
      <c r="AW380" s="14" t="s">
        <v>32</v>
      </c>
      <c r="AX380" s="14" t="s">
        <v>78</v>
      </c>
      <c r="AY380" s="297" t="s">
        <v>162</v>
      </c>
    </row>
    <row r="381" s="15" customFormat="1">
      <c r="A381" s="15"/>
      <c r="B381" s="298"/>
      <c r="C381" s="299"/>
      <c r="D381" s="278" t="s">
        <v>176</v>
      </c>
      <c r="E381" s="300" t="s">
        <v>1</v>
      </c>
      <c r="F381" s="301" t="s">
        <v>188</v>
      </c>
      <c r="G381" s="299"/>
      <c r="H381" s="302">
        <v>5</v>
      </c>
      <c r="I381" s="303"/>
      <c r="J381" s="299"/>
      <c r="K381" s="299"/>
      <c r="L381" s="304"/>
      <c r="M381" s="305"/>
      <c r="N381" s="306"/>
      <c r="O381" s="306"/>
      <c r="P381" s="306"/>
      <c r="Q381" s="306"/>
      <c r="R381" s="306"/>
      <c r="S381" s="306"/>
      <c r="T381" s="307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308" t="s">
        <v>176</v>
      </c>
      <c r="AU381" s="308" t="s">
        <v>91</v>
      </c>
      <c r="AV381" s="15" t="s">
        <v>170</v>
      </c>
      <c r="AW381" s="15" t="s">
        <v>32</v>
      </c>
      <c r="AX381" s="15" t="s">
        <v>85</v>
      </c>
      <c r="AY381" s="308" t="s">
        <v>162</v>
      </c>
    </row>
    <row r="382" s="2" customFormat="1" ht="16.5" customHeight="1">
      <c r="A382" s="40"/>
      <c r="B382" s="41"/>
      <c r="C382" s="309" t="s">
        <v>596</v>
      </c>
      <c r="D382" s="309" t="s">
        <v>280</v>
      </c>
      <c r="E382" s="310" t="s">
        <v>597</v>
      </c>
      <c r="F382" s="311" t="s">
        <v>598</v>
      </c>
      <c r="G382" s="312" t="s">
        <v>275</v>
      </c>
      <c r="H382" s="313">
        <v>5</v>
      </c>
      <c r="I382" s="314"/>
      <c r="J382" s="315">
        <f>ROUND(I382*H382,2)</f>
        <v>0</v>
      </c>
      <c r="K382" s="316"/>
      <c r="L382" s="317"/>
      <c r="M382" s="318" t="s">
        <v>1</v>
      </c>
      <c r="N382" s="319" t="s">
        <v>44</v>
      </c>
      <c r="O382" s="93"/>
      <c r="P382" s="273">
        <f>O382*H382</f>
        <v>0</v>
      </c>
      <c r="Q382" s="273">
        <v>0.00080000000000000004</v>
      </c>
      <c r="R382" s="273">
        <f>Q382*H382</f>
        <v>0.0040000000000000001</v>
      </c>
      <c r="S382" s="273">
        <v>0</v>
      </c>
      <c r="T382" s="274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75" t="s">
        <v>283</v>
      </c>
      <c r="AT382" s="275" t="s">
        <v>280</v>
      </c>
      <c r="AU382" s="275" t="s">
        <v>91</v>
      </c>
      <c r="AY382" s="17" t="s">
        <v>162</v>
      </c>
      <c r="BE382" s="150">
        <f>IF(N382="základní",J382,0)</f>
        <v>0</v>
      </c>
      <c r="BF382" s="150">
        <f>IF(N382="snížená",J382,0)</f>
        <v>0</v>
      </c>
      <c r="BG382" s="150">
        <f>IF(N382="zákl. přenesená",J382,0)</f>
        <v>0</v>
      </c>
      <c r="BH382" s="150">
        <f>IF(N382="sníž. přenesená",J382,0)</f>
        <v>0</v>
      </c>
      <c r="BI382" s="150">
        <f>IF(N382="nulová",J382,0)</f>
        <v>0</v>
      </c>
      <c r="BJ382" s="17" t="s">
        <v>91</v>
      </c>
      <c r="BK382" s="150">
        <f>ROUND(I382*H382,2)</f>
        <v>0</v>
      </c>
      <c r="BL382" s="17" t="s">
        <v>276</v>
      </c>
      <c r="BM382" s="275" t="s">
        <v>599</v>
      </c>
    </row>
    <row r="383" s="13" customFormat="1">
      <c r="A383" s="13"/>
      <c r="B383" s="276"/>
      <c r="C383" s="277"/>
      <c r="D383" s="278" t="s">
        <v>176</v>
      </c>
      <c r="E383" s="279" t="s">
        <v>1</v>
      </c>
      <c r="F383" s="280" t="s">
        <v>592</v>
      </c>
      <c r="G383" s="277"/>
      <c r="H383" s="279" t="s">
        <v>1</v>
      </c>
      <c r="I383" s="281"/>
      <c r="J383" s="277"/>
      <c r="K383" s="277"/>
      <c r="L383" s="282"/>
      <c r="M383" s="283"/>
      <c r="N383" s="284"/>
      <c r="O383" s="284"/>
      <c r="P383" s="284"/>
      <c r="Q383" s="284"/>
      <c r="R383" s="284"/>
      <c r="S383" s="284"/>
      <c r="T383" s="28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86" t="s">
        <v>176</v>
      </c>
      <c r="AU383" s="286" t="s">
        <v>91</v>
      </c>
      <c r="AV383" s="13" t="s">
        <v>85</v>
      </c>
      <c r="AW383" s="13" t="s">
        <v>32</v>
      </c>
      <c r="AX383" s="13" t="s">
        <v>78</v>
      </c>
      <c r="AY383" s="286" t="s">
        <v>162</v>
      </c>
    </row>
    <row r="384" s="14" customFormat="1">
      <c r="A384" s="14"/>
      <c r="B384" s="287"/>
      <c r="C384" s="288"/>
      <c r="D384" s="278" t="s">
        <v>176</v>
      </c>
      <c r="E384" s="289" t="s">
        <v>1</v>
      </c>
      <c r="F384" s="290" t="s">
        <v>85</v>
      </c>
      <c r="G384" s="288"/>
      <c r="H384" s="291">
        <v>1</v>
      </c>
      <c r="I384" s="292"/>
      <c r="J384" s="288"/>
      <c r="K384" s="288"/>
      <c r="L384" s="293"/>
      <c r="M384" s="294"/>
      <c r="N384" s="295"/>
      <c r="O384" s="295"/>
      <c r="P384" s="295"/>
      <c r="Q384" s="295"/>
      <c r="R384" s="295"/>
      <c r="S384" s="295"/>
      <c r="T384" s="29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97" t="s">
        <v>176</v>
      </c>
      <c r="AU384" s="297" t="s">
        <v>91</v>
      </c>
      <c r="AV384" s="14" t="s">
        <v>91</v>
      </c>
      <c r="AW384" s="14" t="s">
        <v>32</v>
      </c>
      <c r="AX384" s="14" t="s">
        <v>78</v>
      </c>
      <c r="AY384" s="297" t="s">
        <v>162</v>
      </c>
    </row>
    <row r="385" s="13" customFormat="1">
      <c r="A385" s="13"/>
      <c r="B385" s="276"/>
      <c r="C385" s="277"/>
      <c r="D385" s="278" t="s">
        <v>176</v>
      </c>
      <c r="E385" s="279" t="s">
        <v>1</v>
      </c>
      <c r="F385" s="280" t="s">
        <v>593</v>
      </c>
      <c r="G385" s="277"/>
      <c r="H385" s="279" t="s">
        <v>1</v>
      </c>
      <c r="I385" s="281"/>
      <c r="J385" s="277"/>
      <c r="K385" s="277"/>
      <c r="L385" s="282"/>
      <c r="M385" s="283"/>
      <c r="N385" s="284"/>
      <c r="O385" s="284"/>
      <c r="P385" s="284"/>
      <c r="Q385" s="284"/>
      <c r="R385" s="284"/>
      <c r="S385" s="284"/>
      <c r="T385" s="28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86" t="s">
        <v>176</v>
      </c>
      <c r="AU385" s="286" t="s">
        <v>91</v>
      </c>
      <c r="AV385" s="13" t="s">
        <v>85</v>
      </c>
      <c r="AW385" s="13" t="s">
        <v>32</v>
      </c>
      <c r="AX385" s="13" t="s">
        <v>78</v>
      </c>
      <c r="AY385" s="286" t="s">
        <v>162</v>
      </c>
    </row>
    <row r="386" s="14" customFormat="1">
      <c r="A386" s="14"/>
      <c r="B386" s="287"/>
      <c r="C386" s="288"/>
      <c r="D386" s="278" t="s">
        <v>176</v>
      </c>
      <c r="E386" s="289" t="s">
        <v>1</v>
      </c>
      <c r="F386" s="290" t="s">
        <v>594</v>
      </c>
      <c r="G386" s="288"/>
      <c r="H386" s="291">
        <v>3</v>
      </c>
      <c r="I386" s="292"/>
      <c r="J386" s="288"/>
      <c r="K386" s="288"/>
      <c r="L386" s="293"/>
      <c r="M386" s="294"/>
      <c r="N386" s="295"/>
      <c r="O386" s="295"/>
      <c r="P386" s="295"/>
      <c r="Q386" s="295"/>
      <c r="R386" s="295"/>
      <c r="S386" s="295"/>
      <c r="T386" s="29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97" t="s">
        <v>176</v>
      </c>
      <c r="AU386" s="297" t="s">
        <v>91</v>
      </c>
      <c r="AV386" s="14" t="s">
        <v>91</v>
      </c>
      <c r="AW386" s="14" t="s">
        <v>32</v>
      </c>
      <c r="AX386" s="14" t="s">
        <v>78</v>
      </c>
      <c r="AY386" s="297" t="s">
        <v>162</v>
      </c>
    </row>
    <row r="387" s="13" customFormat="1">
      <c r="A387" s="13"/>
      <c r="B387" s="276"/>
      <c r="C387" s="277"/>
      <c r="D387" s="278" t="s">
        <v>176</v>
      </c>
      <c r="E387" s="279" t="s">
        <v>1</v>
      </c>
      <c r="F387" s="280" t="s">
        <v>595</v>
      </c>
      <c r="G387" s="277"/>
      <c r="H387" s="279" t="s">
        <v>1</v>
      </c>
      <c r="I387" s="281"/>
      <c r="J387" s="277"/>
      <c r="K387" s="277"/>
      <c r="L387" s="282"/>
      <c r="M387" s="283"/>
      <c r="N387" s="284"/>
      <c r="O387" s="284"/>
      <c r="P387" s="284"/>
      <c r="Q387" s="284"/>
      <c r="R387" s="284"/>
      <c r="S387" s="284"/>
      <c r="T387" s="28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86" t="s">
        <v>176</v>
      </c>
      <c r="AU387" s="286" t="s">
        <v>91</v>
      </c>
      <c r="AV387" s="13" t="s">
        <v>85</v>
      </c>
      <c r="AW387" s="13" t="s">
        <v>32</v>
      </c>
      <c r="AX387" s="13" t="s">
        <v>78</v>
      </c>
      <c r="AY387" s="286" t="s">
        <v>162</v>
      </c>
    </row>
    <row r="388" s="14" customFormat="1">
      <c r="A388" s="14"/>
      <c r="B388" s="287"/>
      <c r="C388" s="288"/>
      <c r="D388" s="278" t="s">
        <v>176</v>
      </c>
      <c r="E388" s="289" t="s">
        <v>1</v>
      </c>
      <c r="F388" s="290" t="s">
        <v>85</v>
      </c>
      <c r="G388" s="288"/>
      <c r="H388" s="291">
        <v>1</v>
      </c>
      <c r="I388" s="292"/>
      <c r="J388" s="288"/>
      <c r="K388" s="288"/>
      <c r="L388" s="293"/>
      <c r="M388" s="294"/>
      <c r="N388" s="295"/>
      <c r="O388" s="295"/>
      <c r="P388" s="295"/>
      <c r="Q388" s="295"/>
      <c r="R388" s="295"/>
      <c r="S388" s="295"/>
      <c r="T388" s="296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97" t="s">
        <v>176</v>
      </c>
      <c r="AU388" s="297" t="s">
        <v>91</v>
      </c>
      <c r="AV388" s="14" t="s">
        <v>91</v>
      </c>
      <c r="AW388" s="14" t="s">
        <v>32</v>
      </c>
      <c r="AX388" s="14" t="s">
        <v>78</v>
      </c>
      <c r="AY388" s="297" t="s">
        <v>162</v>
      </c>
    </row>
    <row r="389" s="15" customFormat="1">
      <c r="A389" s="15"/>
      <c r="B389" s="298"/>
      <c r="C389" s="299"/>
      <c r="D389" s="278" t="s">
        <v>176</v>
      </c>
      <c r="E389" s="300" t="s">
        <v>1</v>
      </c>
      <c r="F389" s="301" t="s">
        <v>188</v>
      </c>
      <c r="G389" s="299"/>
      <c r="H389" s="302">
        <v>5</v>
      </c>
      <c r="I389" s="303"/>
      <c r="J389" s="299"/>
      <c r="K389" s="299"/>
      <c r="L389" s="304"/>
      <c r="M389" s="305"/>
      <c r="N389" s="306"/>
      <c r="O389" s="306"/>
      <c r="P389" s="306"/>
      <c r="Q389" s="306"/>
      <c r="R389" s="306"/>
      <c r="S389" s="306"/>
      <c r="T389" s="307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308" t="s">
        <v>176</v>
      </c>
      <c r="AU389" s="308" t="s">
        <v>91</v>
      </c>
      <c r="AV389" s="15" t="s">
        <v>170</v>
      </c>
      <c r="AW389" s="15" t="s">
        <v>32</v>
      </c>
      <c r="AX389" s="15" t="s">
        <v>85</v>
      </c>
      <c r="AY389" s="308" t="s">
        <v>162</v>
      </c>
    </row>
    <row r="390" s="2" customFormat="1" ht="21.75" customHeight="1">
      <c r="A390" s="40"/>
      <c r="B390" s="41"/>
      <c r="C390" s="263" t="s">
        <v>600</v>
      </c>
      <c r="D390" s="263" t="s">
        <v>166</v>
      </c>
      <c r="E390" s="264" t="s">
        <v>601</v>
      </c>
      <c r="F390" s="265" t="s">
        <v>602</v>
      </c>
      <c r="G390" s="266" t="s">
        <v>275</v>
      </c>
      <c r="H390" s="267">
        <v>1</v>
      </c>
      <c r="I390" s="268"/>
      <c r="J390" s="269">
        <f>ROUND(I390*H390,2)</f>
        <v>0</v>
      </c>
      <c r="K390" s="270"/>
      <c r="L390" s="43"/>
      <c r="M390" s="271" t="s">
        <v>1</v>
      </c>
      <c r="N390" s="272" t="s">
        <v>44</v>
      </c>
      <c r="O390" s="93"/>
      <c r="P390" s="273">
        <f>O390*H390</f>
        <v>0</v>
      </c>
      <c r="Q390" s="273">
        <v>0</v>
      </c>
      <c r="R390" s="273">
        <f>Q390*H390</f>
        <v>0</v>
      </c>
      <c r="S390" s="273">
        <v>0</v>
      </c>
      <c r="T390" s="274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75" t="s">
        <v>276</v>
      </c>
      <c r="AT390" s="275" t="s">
        <v>166</v>
      </c>
      <c r="AU390" s="275" t="s">
        <v>91</v>
      </c>
      <c r="AY390" s="17" t="s">
        <v>162</v>
      </c>
      <c r="BE390" s="150">
        <f>IF(N390="základní",J390,0)</f>
        <v>0</v>
      </c>
      <c r="BF390" s="150">
        <f>IF(N390="snížená",J390,0)</f>
        <v>0</v>
      </c>
      <c r="BG390" s="150">
        <f>IF(N390="zákl. přenesená",J390,0)</f>
        <v>0</v>
      </c>
      <c r="BH390" s="150">
        <f>IF(N390="sníž. přenesená",J390,0)</f>
        <v>0</v>
      </c>
      <c r="BI390" s="150">
        <f>IF(N390="nulová",J390,0)</f>
        <v>0</v>
      </c>
      <c r="BJ390" s="17" t="s">
        <v>91</v>
      </c>
      <c r="BK390" s="150">
        <f>ROUND(I390*H390,2)</f>
        <v>0</v>
      </c>
      <c r="BL390" s="17" t="s">
        <v>276</v>
      </c>
      <c r="BM390" s="275" t="s">
        <v>603</v>
      </c>
    </row>
    <row r="391" s="13" customFormat="1">
      <c r="A391" s="13"/>
      <c r="B391" s="276"/>
      <c r="C391" s="277"/>
      <c r="D391" s="278" t="s">
        <v>176</v>
      </c>
      <c r="E391" s="279" t="s">
        <v>1</v>
      </c>
      <c r="F391" s="280" t="s">
        <v>604</v>
      </c>
      <c r="G391" s="277"/>
      <c r="H391" s="279" t="s">
        <v>1</v>
      </c>
      <c r="I391" s="281"/>
      <c r="J391" s="277"/>
      <c r="K391" s="277"/>
      <c r="L391" s="282"/>
      <c r="M391" s="283"/>
      <c r="N391" s="284"/>
      <c r="O391" s="284"/>
      <c r="P391" s="284"/>
      <c r="Q391" s="284"/>
      <c r="R391" s="284"/>
      <c r="S391" s="284"/>
      <c r="T391" s="28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86" t="s">
        <v>176</v>
      </c>
      <c r="AU391" s="286" t="s">
        <v>91</v>
      </c>
      <c r="AV391" s="13" t="s">
        <v>85</v>
      </c>
      <c r="AW391" s="13" t="s">
        <v>32</v>
      </c>
      <c r="AX391" s="13" t="s">
        <v>78</v>
      </c>
      <c r="AY391" s="286" t="s">
        <v>162</v>
      </c>
    </row>
    <row r="392" s="14" customFormat="1">
      <c r="A392" s="14"/>
      <c r="B392" s="287"/>
      <c r="C392" s="288"/>
      <c r="D392" s="278" t="s">
        <v>176</v>
      </c>
      <c r="E392" s="289" t="s">
        <v>1</v>
      </c>
      <c r="F392" s="290" t="s">
        <v>85</v>
      </c>
      <c r="G392" s="288"/>
      <c r="H392" s="291">
        <v>1</v>
      </c>
      <c r="I392" s="292"/>
      <c r="J392" s="288"/>
      <c r="K392" s="288"/>
      <c r="L392" s="293"/>
      <c r="M392" s="294"/>
      <c r="N392" s="295"/>
      <c r="O392" s="295"/>
      <c r="P392" s="295"/>
      <c r="Q392" s="295"/>
      <c r="R392" s="295"/>
      <c r="S392" s="295"/>
      <c r="T392" s="29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97" t="s">
        <v>176</v>
      </c>
      <c r="AU392" s="297" t="s">
        <v>91</v>
      </c>
      <c r="AV392" s="14" t="s">
        <v>91</v>
      </c>
      <c r="AW392" s="14" t="s">
        <v>32</v>
      </c>
      <c r="AX392" s="14" t="s">
        <v>85</v>
      </c>
      <c r="AY392" s="297" t="s">
        <v>162</v>
      </c>
    </row>
    <row r="393" s="2" customFormat="1" ht="21.75" customHeight="1">
      <c r="A393" s="40"/>
      <c r="B393" s="41"/>
      <c r="C393" s="309" t="s">
        <v>605</v>
      </c>
      <c r="D393" s="309" t="s">
        <v>280</v>
      </c>
      <c r="E393" s="310" t="s">
        <v>606</v>
      </c>
      <c r="F393" s="311" t="s">
        <v>607</v>
      </c>
      <c r="G393" s="312" t="s">
        <v>275</v>
      </c>
      <c r="H393" s="313">
        <v>1</v>
      </c>
      <c r="I393" s="314"/>
      <c r="J393" s="315">
        <f>ROUND(I393*H393,2)</f>
        <v>0</v>
      </c>
      <c r="K393" s="316"/>
      <c r="L393" s="317"/>
      <c r="M393" s="318" t="s">
        <v>1</v>
      </c>
      <c r="N393" s="319" t="s">
        <v>44</v>
      </c>
      <c r="O393" s="93"/>
      <c r="P393" s="273">
        <f>O393*H393</f>
        <v>0</v>
      </c>
      <c r="Q393" s="273">
        <v>0.0074999999999999997</v>
      </c>
      <c r="R393" s="273">
        <f>Q393*H393</f>
        <v>0.0074999999999999997</v>
      </c>
      <c r="S393" s="273">
        <v>0</v>
      </c>
      <c r="T393" s="274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75" t="s">
        <v>283</v>
      </c>
      <c r="AT393" s="275" t="s">
        <v>280</v>
      </c>
      <c r="AU393" s="275" t="s">
        <v>91</v>
      </c>
      <c r="AY393" s="17" t="s">
        <v>162</v>
      </c>
      <c r="BE393" s="150">
        <f>IF(N393="základní",J393,0)</f>
        <v>0</v>
      </c>
      <c r="BF393" s="150">
        <f>IF(N393="snížená",J393,0)</f>
        <v>0</v>
      </c>
      <c r="BG393" s="150">
        <f>IF(N393="zákl. přenesená",J393,0)</f>
        <v>0</v>
      </c>
      <c r="BH393" s="150">
        <f>IF(N393="sníž. přenesená",J393,0)</f>
        <v>0</v>
      </c>
      <c r="BI393" s="150">
        <f>IF(N393="nulová",J393,0)</f>
        <v>0</v>
      </c>
      <c r="BJ393" s="17" t="s">
        <v>91</v>
      </c>
      <c r="BK393" s="150">
        <f>ROUND(I393*H393,2)</f>
        <v>0</v>
      </c>
      <c r="BL393" s="17" t="s">
        <v>276</v>
      </c>
      <c r="BM393" s="275" t="s">
        <v>608</v>
      </c>
    </row>
    <row r="394" s="13" customFormat="1">
      <c r="A394" s="13"/>
      <c r="B394" s="276"/>
      <c r="C394" s="277"/>
      <c r="D394" s="278" t="s">
        <v>176</v>
      </c>
      <c r="E394" s="279" t="s">
        <v>1</v>
      </c>
      <c r="F394" s="280" t="s">
        <v>604</v>
      </c>
      <c r="G394" s="277"/>
      <c r="H394" s="279" t="s">
        <v>1</v>
      </c>
      <c r="I394" s="281"/>
      <c r="J394" s="277"/>
      <c r="K394" s="277"/>
      <c r="L394" s="282"/>
      <c r="M394" s="283"/>
      <c r="N394" s="284"/>
      <c r="O394" s="284"/>
      <c r="P394" s="284"/>
      <c r="Q394" s="284"/>
      <c r="R394" s="284"/>
      <c r="S394" s="284"/>
      <c r="T394" s="28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86" t="s">
        <v>176</v>
      </c>
      <c r="AU394" s="286" t="s">
        <v>91</v>
      </c>
      <c r="AV394" s="13" t="s">
        <v>85</v>
      </c>
      <c r="AW394" s="13" t="s">
        <v>32</v>
      </c>
      <c r="AX394" s="13" t="s">
        <v>78</v>
      </c>
      <c r="AY394" s="286" t="s">
        <v>162</v>
      </c>
    </row>
    <row r="395" s="14" customFormat="1">
      <c r="A395" s="14"/>
      <c r="B395" s="287"/>
      <c r="C395" s="288"/>
      <c r="D395" s="278" t="s">
        <v>176</v>
      </c>
      <c r="E395" s="289" t="s">
        <v>1</v>
      </c>
      <c r="F395" s="290" t="s">
        <v>85</v>
      </c>
      <c r="G395" s="288"/>
      <c r="H395" s="291">
        <v>1</v>
      </c>
      <c r="I395" s="292"/>
      <c r="J395" s="288"/>
      <c r="K395" s="288"/>
      <c r="L395" s="293"/>
      <c r="M395" s="294"/>
      <c r="N395" s="295"/>
      <c r="O395" s="295"/>
      <c r="P395" s="295"/>
      <c r="Q395" s="295"/>
      <c r="R395" s="295"/>
      <c r="S395" s="295"/>
      <c r="T395" s="29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97" t="s">
        <v>176</v>
      </c>
      <c r="AU395" s="297" t="s">
        <v>91</v>
      </c>
      <c r="AV395" s="14" t="s">
        <v>91</v>
      </c>
      <c r="AW395" s="14" t="s">
        <v>32</v>
      </c>
      <c r="AX395" s="14" t="s">
        <v>85</v>
      </c>
      <c r="AY395" s="297" t="s">
        <v>162</v>
      </c>
    </row>
    <row r="396" s="2" customFormat="1" ht="33" customHeight="1">
      <c r="A396" s="40"/>
      <c r="B396" s="41"/>
      <c r="C396" s="263" t="s">
        <v>609</v>
      </c>
      <c r="D396" s="263" t="s">
        <v>166</v>
      </c>
      <c r="E396" s="264" t="s">
        <v>610</v>
      </c>
      <c r="F396" s="265" t="s">
        <v>611</v>
      </c>
      <c r="G396" s="266" t="s">
        <v>275</v>
      </c>
      <c r="H396" s="267">
        <v>1</v>
      </c>
      <c r="I396" s="268"/>
      <c r="J396" s="269">
        <f>ROUND(I396*H396,2)</f>
        <v>0</v>
      </c>
      <c r="K396" s="270"/>
      <c r="L396" s="43"/>
      <c r="M396" s="271" t="s">
        <v>1</v>
      </c>
      <c r="N396" s="272" t="s">
        <v>44</v>
      </c>
      <c r="O396" s="93"/>
      <c r="P396" s="273">
        <f>O396*H396</f>
        <v>0</v>
      </c>
      <c r="Q396" s="273">
        <v>0</v>
      </c>
      <c r="R396" s="273">
        <f>Q396*H396</f>
        <v>0</v>
      </c>
      <c r="S396" s="273">
        <v>0.001</v>
      </c>
      <c r="T396" s="274">
        <f>S396*H396</f>
        <v>0.001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75" t="s">
        <v>276</v>
      </c>
      <c r="AT396" s="275" t="s">
        <v>166</v>
      </c>
      <c r="AU396" s="275" t="s">
        <v>91</v>
      </c>
      <c r="AY396" s="17" t="s">
        <v>162</v>
      </c>
      <c r="BE396" s="150">
        <f>IF(N396="základní",J396,0)</f>
        <v>0</v>
      </c>
      <c r="BF396" s="150">
        <f>IF(N396="snížená",J396,0)</f>
        <v>0</v>
      </c>
      <c r="BG396" s="150">
        <f>IF(N396="zákl. přenesená",J396,0)</f>
        <v>0</v>
      </c>
      <c r="BH396" s="150">
        <f>IF(N396="sníž. přenesená",J396,0)</f>
        <v>0</v>
      </c>
      <c r="BI396" s="150">
        <f>IF(N396="nulová",J396,0)</f>
        <v>0</v>
      </c>
      <c r="BJ396" s="17" t="s">
        <v>91</v>
      </c>
      <c r="BK396" s="150">
        <f>ROUND(I396*H396,2)</f>
        <v>0</v>
      </c>
      <c r="BL396" s="17" t="s">
        <v>276</v>
      </c>
      <c r="BM396" s="275" t="s">
        <v>612</v>
      </c>
    </row>
    <row r="397" s="13" customFormat="1">
      <c r="A397" s="13"/>
      <c r="B397" s="276"/>
      <c r="C397" s="277"/>
      <c r="D397" s="278" t="s">
        <v>176</v>
      </c>
      <c r="E397" s="279" t="s">
        <v>1</v>
      </c>
      <c r="F397" s="280" t="s">
        <v>613</v>
      </c>
      <c r="G397" s="277"/>
      <c r="H397" s="279" t="s">
        <v>1</v>
      </c>
      <c r="I397" s="281"/>
      <c r="J397" s="277"/>
      <c r="K397" s="277"/>
      <c r="L397" s="282"/>
      <c r="M397" s="283"/>
      <c r="N397" s="284"/>
      <c r="O397" s="284"/>
      <c r="P397" s="284"/>
      <c r="Q397" s="284"/>
      <c r="R397" s="284"/>
      <c r="S397" s="284"/>
      <c r="T397" s="28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86" t="s">
        <v>176</v>
      </c>
      <c r="AU397" s="286" t="s">
        <v>91</v>
      </c>
      <c r="AV397" s="13" t="s">
        <v>85</v>
      </c>
      <c r="AW397" s="13" t="s">
        <v>32</v>
      </c>
      <c r="AX397" s="13" t="s">
        <v>78</v>
      </c>
      <c r="AY397" s="286" t="s">
        <v>162</v>
      </c>
    </row>
    <row r="398" s="14" customFormat="1">
      <c r="A398" s="14"/>
      <c r="B398" s="287"/>
      <c r="C398" s="288"/>
      <c r="D398" s="278" t="s">
        <v>176</v>
      </c>
      <c r="E398" s="289" t="s">
        <v>1</v>
      </c>
      <c r="F398" s="290" t="s">
        <v>85</v>
      </c>
      <c r="G398" s="288"/>
      <c r="H398" s="291">
        <v>1</v>
      </c>
      <c r="I398" s="292"/>
      <c r="J398" s="288"/>
      <c r="K398" s="288"/>
      <c r="L398" s="293"/>
      <c r="M398" s="294"/>
      <c r="N398" s="295"/>
      <c r="O398" s="295"/>
      <c r="P398" s="295"/>
      <c r="Q398" s="295"/>
      <c r="R398" s="295"/>
      <c r="S398" s="295"/>
      <c r="T398" s="29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97" t="s">
        <v>176</v>
      </c>
      <c r="AU398" s="297" t="s">
        <v>91</v>
      </c>
      <c r="AV398" s="14" t="s">
        <v>91</v>
      </c>
      <c r="AW398" s="14" t="s">
        <v>32</v>
      </c>
      <c r="AX398" s="14" t="s">
        <v>78</v>
      </c>
      <c r="AY398" s="297" t="s">
        <v>162</v>
      </c>
    </row>
    <row r="399" s="15" customFormat="1">
      <c r="A399" s="15"/>
      <c r="B399" s="298"/>
      <c r="C399" s="299"/>
      <c r="D399" s="278" t="s">
        <v>176</v>
      </c>
      <c r="E399" s="300" t="s">
        <v>1</v>
      </c>
      <c r="F399" s="301" t="s">
        <v>188</v>
      </c>
      <c r="G399" s="299"/>
      <c r="H399" s="302">
        <v>1</v>
      </c>
      <c r="I399" s="303"/>
      <c r="J399" s="299"/>
      <c r="K399" s="299"/>
      <c r="L399" s="304"/>
      <c r="M399" s="305"/>
      <c r="N399" s="306"/>
      <c r="O399" s="306"/>
      <c r="P399" s="306"/>
      <c r="Q399" s="306"/>
      <c r="R399" s="306"/>
      <c r="S399" s="306"/>
      <c r="T399" s="307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308" t="s">
        <v>176</v>
      </c>
      <c r="AU399" s="308" t="s">
        <v>91</v>
      </c>
      <c r="AV399" s="15" t="s">
        <v>170</v>
      </c>
      <c r="AW399" s="15" t="s">
        <v>32</v>
      </c>
      <c r="AX399" s="15" t="s">
        <v>85</v>
      </c>
      <c r="AY399" s="308" t="s">
        <v>162</v>
      </c>
    </row>
    <row r="400" s="2" customFormat="1" ht="21.75" customHeight="1">
      <c r="A400" s="40"/>
      <c r="B400" s="41"/>
      <c r="C400" s="263" t="s">
        <v>614</v>
      </c>
      <c r="D400" s="263" t="s">
        <v>166</v>
      </c>
      <c r="E400" s="264" t="s">
        <v>615</v>
      </c>
      <c r="F400" s="265" t="s">
        <v>616</v>
      </c>
      <c r="G400" s="266" t="s">
        <v>275</v>
      </c>
      <c r="H400" s="267">
        <v>5</v>
      </c>
      <c r="I400" s="268"/>
      <c r="J400" s="269">
        <f>ROUND(I400*H400,2)</f>
        <v>0</v>
      </c>
      <c r="K400" s="270"/>
      <c r="L400" s="43"/>
      <c r="M400" s="271" t="s">
        <v>1</v>
      </c>
      <c r="N400" s="272" t="s">
        <v>44</v>
      </c>
      <c r="O400" s="93"/>
      <c r="P400" s="273">
        <f>O400*H400</f>
        <v>0</v>
      </c>
      <c r="Q400" s="273">
        <v>0</v>
      </c>
      <c r="R400" s="273">
        <f>Q400*H400</f>
        <v>0</v>
      </c>
      <c r="S400" s="273">
        <v>0.00080000000000000004</v>
      </c>
      <c r="T400" s="274">
        <f>S400*H400</f>
        <v>0.0040000000000000001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75" t="s">
        <v>276</v>
      </c>
      <c r="AT400" s="275" t="s">
        <v>166</v>
      </c>
      <c r="AU400" s="275" t="s">
        <v>91</v>
      </c>
      <c r="AY400" s="17" t="s">
        <v>162</v>
      </c>
      <c r="BE400" s="150">
        <f>IF(N400="základní",J400,0)</f>
        <v>0</v>
      </c>
      <c r="BF400" s="150">
        <f>IF(N400="snížená",J400,0)</f>
        <v>0</v>
      </c>
      <c r="BG400" s="150">
        <f>IF(N400="zákl. přenesená",J400,0)</f>
        <v>0</v>
      </c>
      <c r="BH400" s="150">
        <f>IF(N400="sníž. přenesená",J400,0)</f>
        <v>0</v>
      </c>
      <c r="BI400" s="150">
        <f>IF(N400="nulová",J400,0)</f>
        <v>0</v>
      </c>
      <c r="BJ400" s="17" t="s">
        <v>91</v>
      </c>
      <c r="BK400" s="150">
        <f>ROUND(I400*H400,2)</f>
        <v>0</v>
      </c>
      <c r="BL400" s="17" t="s">
        <v>276</v>
      </c>
      <c r="BM400" s="275" t="s">
        <v>617</v>
      </c>
    </row>
    <row r="401" s="13" customFormat="1">
      <c r="A401" s="13"/>
      <c r="B401" s="276"/>
      <c r="C401" s="277"/>
      <c r="D401" s="278" t="s">
        <v>176</v>
      </c>
      <c r="E401" s="279" t="s">
        <v>1</v>
      </c>
      <c r="F401" s="280" t="s">
        <v>592</v>
      </c>
      <c r="G401" s="277"/>
      <c r="H401" s="279" t="s">
        <v>1</v>
      </c>
      <c r="I401" s="281"/>
      <c r="J401" s="277"/>
      <c r="K401" s="277"/>
      <c r="L401" s="282"/>
      <c r="M401" s="283"/>
      <c r="N401" s="284"/>
      <c r="O401" s="284"/>
      <c r="P401" s="284"/>
      <c r="Q401" s="284"/>
      <c r="R401" s="284"/>
      <c r="S401" s="284"/>
      <c r="T401" s="28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86" t="s">
        <v>176</v>
      </c>
      <c r="AU401" s="286" t="s">
        <v>91</v>
      </c>
      <c r="AV401" s="13" t="s">
        <v>85</v>
      </c>
      <c r="AW401" s="13" t="s">
        <v>32</v>
      </c>
      <c r="AX401" s="13" t="s">
        <v>78</v>
      </c>
      <c r="AY401" s="286" t="s">
        <v>162</v>
      </c>
    </row>
    <row r="402" s="14" customFormat="1">
      <c r="A402" s="14"/>
      <c r="B402" s="287"/>
      <c r="C402" s="288"/>
      <c r="D402" s="278" t="s">
        <v>176</v>
      </c>
      <c r="E402" s="289" t="s">
        <v>1</v>
      </c>
      <c r="F402" s="290" t="s">
        <v>85</v>
      </c>
      <c r="G402" s="288"/>
      <c r="H402" s="291">
        <v>1</v>
      </c>
      <c r="I402" s="292"/>
      <c r="J402" s="288"/>
      <c r="K402" s="288"/>
      <c r="L402" s="293"/>
      <c r="M402" s="294"/>
      <c r="N402" s="295"/>
      <c r="O402" s="295"/>
      <c r="P402" s="295"/>
      <c r="Q402" s="295"/>
      <c r="R402" s="295"/>
      <c r="S402" s="295"/>
      <c r="T402" s="29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97" t="s">
        <v>176</v>
      </c>
      <c r="AU402" s="297" t="s">
        <v>91</v>
      </c>
      <c r="AV402" s="14" t="s">
        <v>91</v>
      </c>
      <c r="AW402" s="14" t="s">
        <v>32</v>
      </c>
      <c r="AX402" s="14" t="s">
        <v>78</v>
      </c>
      <c r="AY402" s="297" t="s">
        <v>162</v>
      </c>
    </row>
    <row r="403" s="13" customFormat="1">
      <c r="A403" s="13"/>
      <c r="B403" s="276"/>
      <c r="C403" s="277"/>
      <c r="D403" s="278" t="s">
        <v>176</v>
      </c>
      <c r="E403" s="279" t="s">
        <v>1</v>
      </c>
      <c r="F403" s="280" t="s">
        <v>593</v>
      </c>
      <c r="G403" s="277"/>
      <c r="H403" s="279" t="s">
        <v>1</v>
      </c>
      <c r="I403" s="281"/>
      <c r="J403" s="277"/>
      <c r="K403" s="277"/>
      <c r="L403" s="282"/>
      <c r="M403" s="283"/>
      <c r="N403" s="284"/>
      <c r="O403" s="284"/>
      <c r="P403" s="284"/>
      <c r="Q403" s="284"/>
      <c r="R403" s="284"/>
      <c r="S403" s="284"/>
      <c r="T403" s="28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86" t="s">
        <v>176</v>
      </c>
      <c r="AU403" s="286" t="s">
        <v>91</v>
      </c>
      <c r="AV403" s="13" t="s">
        <v>85</v>
      </c>
      <c r="AW403" s="13" t="s">
        <v>32</v>
      </c>
      <c r="AX403" s="13" t="s">
        <v>78</v>
      </c>
      <c r="AY403" s="286" t="s">
        <v>162</v>
      </c>
    </row>
    <row r="404" s="14" customFormat="1">
      <c r="A404" s="14"/>
      <c r="B404" s="287"/>
      <c r="C404" s="288"/>
      <c r="D404" s="278" t="s">
        <v>176</v>
      </c>
      <c r="E404" s="289" t="s">
        <v>1</v>
      </c>
      <c r="F404" s="290" t="s">
        <v>594</v>
      </c>
      <c r="G404" s="288"/>
      <c r="H404" s="291">
        <v>3</v>
      </c>
      <c r="I404" s="292"/>
      <c r="J404" s="288"/>
      <c r="K404" s="288"/>
      <c r="L404" s="293"/>
      <c r="M404" s="294"/>
      <c r="N404" s="295"/>
      <c r="O404" s="295"/>
      <c r="P404" s="295"/>
      <c r="Q404" s="295"/>
      <c r="R404" s="295"/>
      <c r="S404" s="295"/>
      <c r="T404" s="296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97" t="s">
        <v>176</v>
      </c>
      <c r="AU404" s="297" t="s">
        <v>91</v>
      </c>
      <c r="AV404" s="14" t="s">
        <v>91</v>
      </c>
      <c r="AW404" s="14" t="s">
        <v>32</v>
      </c>
      <c r="AX404" s="14" t="s">
        <v>78</v>
      </c>
      <c r="AY404" s="297" t="s">
        <v>162</v>
      </c>
    </row>
    <row r="405" s="13" customFormat="1">
      <c r="A405" s="13"/>
      <c r="B405" s="276"/>
      <c r="C405" s="277"/>
      <c r="D405" s="278" t="s">
        <v>176</v>
      </c>
      <c r="E405" s="279" t="s">
        <v>1</v>
      </c>
      <c r="F405" s="280" t="s">
        <v>595</v>
      </c>
      <c r="G405" s="277"/>
      <c r="H405" s="279" t="s">
        <v>1</v>
      </c>
      <c r="I405" s="281"/>
      <c r="J405" s="277"/>
      <c r="K405" s="277"/>
      <c r="L405" s="282"/>
      <c r="M405" s="283"/>
      <c r="N405" s="284"/>
      <c r="O405" s="284"/>
      <c r="P405" s="284"/>
      <c r="Q405" s="284"/>
      <c r="R405" s="284"/>
      <c r="S405" s="284"/>
      <c r="T405" s="28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86" t="s">
        <v>176</v>
      </c>
      <c r="AU405" s="286" t="s">
        <v>91</v>
      </c>
      <c r="AV405" s="13" t="s">
        <v>85</v>
      </c>
      <c r="AW405" s="13" t="s">
        <v>32</v>
      </c>
      <c r="AX405" s="13" t="s">
        <v>78</v>
      </c>
      <c r="AY405" s="286" t="s">
        <v>162</v>
      </c>
    </row>
    <row r="406" s="14" customFormat="1">
      <c r="A406" s="14"/>
      <c r="B406" s="287"/>
      <c r="C406" s="288"/>
      <c r="D406" s="278" t="s">
        <v>176</v>
      </c>
      <c r="E406" s="289" t="s">
        <v>1</v>
      </c>
      <c r="F406" s="290" t="s">
        <v>85</v>
      </c>
      <c r="G406" s="288"/>
      <c r="H406" s="291">
        <v>1</v>
      </c>
      <c r="I406" s="292"/>
      <c r="J406" s="288"/>
      <c r="K406" s="288"/>
      <c r="L406" s="293"/>
      <c r="M406" s="294"/>
      <c r="N406" s="295"/>
      <c r="O406" s="295"/>
      <c r="P406" s="295"/>
      <c r="Q406" s="295"/>
      <c r="R406" s="295"/>
      <c r="S406" s="295"/>
      <c r="T406" s="29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97" t="s">
        <v>176</v>
      </c>
      <c r="AU406" s="297" t="s">
        <v>91</v>
      </c>
      <c r="AV406" s="14" t="s">
        <v>91</v>
      </c>
      <c r="AW406" s="14" t="s">
        <v>32</v>
      </c>
      <c r="AX406" s="14" t="s">
        <v>78</v>
      </c>
      <c r="AY406" s="297" t="s">
        <v>162</v>
      </c>
    </row>
    <row r="407" s="15" customFormat="1">
      <c r="A407" s="15"/>
      <c r="B407" s="298"/>
      <c r="C407" s="299"/>
      <c r="D407" s="278" t="s">
        <v>176</v>
      </c>
      <c r="E407" s="300" t="s">
        <v>1</v>
      </c>
      <c r="F407" s="301" t="s">
        <v>188</v>
      </c>
      <c r="G407" s="299"/>
      <c r="H407" s="302">
        <v>5</v>
      </c>
      <c r="I407" s="303"/>
      <c r="J407" s="299"/>
      <c r="K407" s="299"/>
      <c r="L407" s="304"/>
      <c r="M407" s="305"/>
      <c r="N407" s="306"/>
      <c r="O407" s="306"/>
      <c r="P407" s="306"/>
      <c r="Q407" s="306"/>
      <c r="R407" s="306"/>
      <c r="S407" s="306"/>
      <c r="T407" s="307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308" t="s">
        <v>176</v>
      </c>
      <c r="AU407" s="308" t="s">
        <v>91</v>
      </c>
      <c r="AV407" s="15" t="s">
        <v>170</v>
      </c>
      <c r="AW407" s="15" t="s">
        <v>32</v>
      </c>
      <c r="AX407" s="15" t="s">
        <v>85</v>
      </c>
      <c r="AY407" s="308" t="s">
        <v>162</v>
      </c>
    </row>
    <row r="408" s="2" customFormat="1" ht="21.75" customHeight="1">
      <c r="A408" s="40"/>
      <c r="B408" s="41"/>
      <c r="C408" s="263" t="s">
        <v>618</v>
      </c>
      <c r="D408" s="263" t="s">
        <v>166</v>
      </c>
      <c r="E408" s="264" t="s">
        <v>619</v>
      </c>
      <c r="F408" s="265" t="s">
        <v>620</v>
      </c>
      <c r="G408" s="266" t="s">
        <v>247</v>
      </c>
      <c r="H408" s="267">
        <v>0.014</v>
      </c>
      <c r="I408" s="268"/>
      <c r="J408" s="269">
        <f>ROUND(I408*H408,2)</f>
        <v>0</v>
      </c>
      <c r="K408" s="270"/>
      <c r="L408" s="43"/>
      <c r="M408" s="271" t="s">
        <v>1</v>
      </c>
      <c r="N408" s="272" t="s">
        <v>44</v>
      </c>
      <c r="O408" s="93"/>
      <c r="P408" s="273">
        <f>O408*H408</f>
        <v>0</v>
      </c>
      <c r="Q408" s="273">
        <v>0</v>
      </c>
      <c r="R408" s="273">
        <f>Q408*H408</f>
        <v>0</v>
      </c>
      <c r="S408" s="273">
        <v>0</v>
      </c>
      <c r="T408" s="274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75" t="s">
        <v>276</v>
      </c>
      <c r="AT408" s="275" t="s">
        <v>166</v>
      </c>
      <c r="AU408" s="275" t="s">
        <v>91</v>
      </c>
      <c r="AY408" s="17" t="s">
        <v>162</v>
      </c>
      <c r="BE408" s="150">
        <f>IF(N408="základní",J408,0)</f>
        <v>0</v>
      </c>
      <c r="BF408" s="150">
        <f>IF(N408="snížená",J408,0)</f>
        <v>0</v>
      </c>
      <c r="BG408" s="150">
        <f>IF(N408="zákl. přenesená",J408,0)</f>
        <v>0</v>
      </c>
      <c r="BH408" s="150">
        <f>IF(N408="sníž. přenesená",J408,0)</f>
        <v>0</v>
      </c>
      <c r="BI408" s="150">
        <f>IF(N408="nulová",J408,0)</f>
        <v>0</v>
      </c>
      <c r="BJ408" s="17" t="s">
        <v>91</v>
      </c>
      <c r="BK408" s="150">
        <f>ROUND(I408*H408,2)</f>
        <v>0</v>
      </c>
      <c r="BL408" s="17" t="s">
        <v>276</v>
      </c>
      <c r="BM408" s="275" t="s">
        <v>621</v>
      </c>
    </row>
    <row r="409" s="12" customFormat="1" ht="22.8" customHeight="1">
      <c r="A409" s="12"/>
      <c r="B409" s="247"/>
      <c r="C409" s="248"/>
      <c r="D409" s="249" t="s">
        <v>77</v>
      </c>
      <c r="E409" s="261" t="s">
        <v>622</v>
      </c>
      <c r="F409" s="261" t="s">
        <v>623</v>
      </c>
      <c r="G409" s="248"/>
      <c r="H409" s="248"/>
      <c r="I409" s="251"/>
      <c r="J409" s="262">
        <f>BK409</f>
        <v>0</v>
      </c>
      <c r="K409" s="248"/>
      <c r="L409" s="253"/>
      <c r="M409" s="254"/>
      <c r="N409" s="255"/>
      <c r="O409" s="255"/>
      <c r="P409" s="256">
        <f>SUM(P410:P412)</f>
        <v>0</v>
      </c>
      <c r="Q409" s="255"/>
      <c r="R409" s="256">
        <f>SUM(R410:R412)</f>
        <v>0</v>
      </c>
      <c r="S409" s="255"/>
      <c r="T409" s="257">
        <f>SUM(T410:T412)</f>
        <v>0.0074999999999999997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58" t="s">
        <v>91</v>
      </c>
      <c r="AT409" s="259" t="s">
        <v>77</v>
      </c>
      <c r="AU409" s="259" t="s">
        <v>85</v>
      </c>
      <c r="AY409" s="258" t="s">
        <v>162</v>
      </c>
      <c r="BK409" s="260">
        <f>SUM(BK410:BK412)</f>
        <v>0</v>
      </c>
    </row>
    <row r="410" s="2" customFormat="1" ht="21.75" customHeight="1">
      <c r="A410" s="40"/>
      <c r="B410" s="41"/>
      <c r="C410" s="263" t="s">
        <v>624</v>
      </c>
      <c r="D410" s="263" t="s">
        <v>166</v>
      </c>
      <c r="E410" s="264" t="s">
        <v>625</v>
      </c>
      <c r="F410" s="265" t="s">
        <v>626</v>
      </c>
      <c r="G410" s="266" t="s">
        <v>275</v>
      </c>
      <c r="H410" s="267">
        <v>1</v>
      </c>
      <c r="I410" s="268"/>
      <c r="J410" s="269">
        <f>ROUND(I410*H410,2)</f>
        <v>0</v>
      </c>
      <c r="K410" s="270"/>
      <c r="L410" s="43"/>
      <c r="M410" s="271" t="s">
        <v>1</v>
      </c>
      <c r="N410" s="272" t="s">
        <v>44</v>
      </c>
      <c r="O410" s="93"/>
      <c r="P410" s="273">
        <f>O410*H410</f>
        <v>0</v>
      </c>
      <c r="Q410" s="273">
        <v>0</v>
      </c>
      <c r="R410" s="273">
        <f>Q410*H410</f>
        <v>0</v>
      </c>
      <c r="S410" s="273">
        <v>0.0074999999999999997</v>
      </c>
      <c r="T410" s="274">
        <f>S410*H410</f>
        <v>0.0074999999999999997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75" t="s">
        <v>276</v>
      </c>
      <c r="AT410" s="275" t="s">
        <v>166</v>
      </c>
      <c r="AU410" s="275" t="s">
        <v>91</v>
      </c>
      <c r="AY410" s="17" t="s">
        <v>162</v>
      </c>
      <c r="BE410" s="150">
        <f>IF(N410="základní",J410,0)</f>
        <v>0</v>
      </c>
      <c r="BF410" s="150">
        <f>IF(N410="snížená",J410,0)</f>
        <v>0</v>
      </c>
      <c r="BG410" s="150">
        <f>IF(N410="zákl. přenesená",J410,0)</f>
        <v>0</v>
      </c>
      <c r="BH410" s="150">
        <f>IF(N410="sníž. přenesená",J410,0)</f>
        <v>0</v>
      </c>
      <c r="BI410" s="150">
        <f>IF(N410="nulová",J410,0)</f>
        <v>0</v>
      </c>
      <c r="BJ410" s="17" t="s">
        <v>91</v>
      </c>
      <c r="BK410" s="150">
        <f>ROUND(I410*H410,2)</f>
        <v>0</v>
      </c>
      <c r="BL410" s="17" t="s">
        <v>276</v>
      </c>
      <c r="BM410" s="275" t="s">
        <v>627</v>
      </c>
    </row>
    <row r="411" s="13" customFormat="1">
      <c r="A411" s="13"/>
      <c r="B411" s="276"/>
      <c r="C411" s="277"/>
      <c r="D411" s="278" t="s">
        <v>176</v>
      </c>
      <c r="E411" s="279" t="s">
        <v>1</v>
      </c>
      <c r="F411" s="280" t="s">
        <v>628</v>
      </c>
      <c r="G411" s="277"/>
      <c r="H411" s="279" t="s">
        <v>1</v>
      </c>
      <c r="I411" s="281"/>
      <c r="J411" s="277"/>
      <c r="K411" s="277"/>
      <c r="L411" s="282"/>
      <c r="M411" s="283"/>
      <c r="N411" s="284"/>
      <c r="O411" s="284"/>
      <c r="P411" s="284"/>
      <c r="Q411" s="284"/>
      <c r="R411" s="284"/>
      <c r="S411" s="284"/>
      <c r="T411" s="28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86" t="s">
        <v>176</v>
      </c>
      <c r="AU411" s="286" t="s">
        <v>91</v>
      </c>
      <c r="AV411" s="13" t="s">
        <v>85</v>
      </c>
      <c r="AW411" s="13" t="s">
        <v>32</v>
      </c>
      <c r="AX411" s="13" t="s">
        <v>78</v>
      </c>
      <c r="AY411" s="286" t="s">
        <v>162</v>
      </c>
    </row>
    <row r="412" s="14" customFormat="1">
      <c r="A412" s="14"/>
      <c r="B412" s="287"/>
      <c r="C412" s="288"/>
      <c r="D412" s="278" t="s">
        <v>176</v>
      </c>
      <c r="E412" s="289" t="s">
        <v>1</v>
      </c>
      <c r="F412" s="290" t="s">
        <v>85</v>
      </c>
      <c r="G412" s="288"/>
      <c r="H412" s="291">
        <v>1</v>
      </c>
      <c r="I412" s="292"/>
      <c r="J412" s="288"/>
      <c r="K412" s="288"/>
      <c r="L412" s="293"/>
      <c r="M412" s="294"/>
      <c r="N412" s="295"/>
      <c r="O412" s="295"/>
      <c r="P412" s="295"/>
      <c r="Q412" s="295"/>
      <c r="R412" s="295"/>
      <c r="S412" s="295"/>
      <c r="T412" s="29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97" t="s">
        <v>176</v>
      </c>
      <c r="AU412" s="297" t="s">
        <v>91</v>
      </c>
      <c r="AV412" s="14" t="s">
        <v>91</v>
      </c>
      <c r="AW412" s="14" t="s">
        <v>32</v>
      </c>
      <c r="AX412" s="14" t="s">
        <v>85</v>
      </c>
      <c r="AY412" s="297" t="s">
        <v>162</v>
      </c>
    </row>
    <row r="413" s="12" customFormat="1" ht="22.8" customHeight="1">
      <c r="A413" s="12"/>
      <c r="B413" s="247"/>
      <c r="C413" s="248"/>
      <c r="D413" s="249" t="s">
        <v>77</v>
      </c>
      <c r="E413" s="261" t="s">
        <v>629</v>
      </c>
      <c r="F413" s="261" t="s">
        <v>630</v>
      </c>
      <c r="G413" s="248"/>
      <c r="H413" s="248"/>
      <c r="I413" s="251"/>
      <c r="J413" s="262">
        <f>BK413</f>
        <v>0</v>
      </c>
      <c r="K413" s="248"/>
      <c r="L413" s="253"/>
      <c r="M413" s="254"/>
      <c r="N413" s="255"/>
      <c r="O413" s="255"/>
      <c r="P413" s="256">
        <f>SUM(P414:P418)</f>
        <v>0</v>
      </c>
      <c r="Q413" s="255"/>
      <c r="R413" s="256">
        <f>SUM(R414:R418)</f>
        <v>0.0050000000000000001</v>
      </c>
      <c r="S413" s="255"/>
      <c r="T413" s="257">
        <f>SUM(T414:T418)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58" t="s">
        <v>91</v>
      </c>
      <c r="AT413" s="259" t="s">
        <v>77</v>
      </c>
      <c r="AU413" s="259" t="s">
        <v>85</v>
      </c>
      <c r="AY413" s="258" t="s">
        <v>162</v>
      </c>
      <c r="BK413" s="260">
        <f>SUM(BK414:BK418)</f>
        <v>0</v>
      </c>
    </row>
    <row r="414" s="2" customFormat="1" ht="21.75" customHeight="1">
      <c r="A414" s="40"/>
      <c r="B414" s="41"/>
      <c r="C414" s="263" t="s">
        <v>631</v>
      </c>
      <c r="D414" s="263" t="s">
        <v>166</v>
      </c>
      <c r="E414" s="264" t="s">
        <v>632</v>
      </c>
      <c r="F414" s="265" t="s">
        <v>633</v>
      </c>
      <c r="G414" s="266" t="s">
        <v>275</v>
      </c>
      <c r="H414" s="267">
        <v>1</v>
      </c>
      <c r="I414" s="268"/>
      <c r="J414" s="269">
        <f>ROUND(I414*H414,2)</f>
        <v>0</v>
      </c>
      <c r="K414" s="270"/>
      <c r="L414" s="43"/>
      <c r="M414" s="271" t="s">
        <v>1</v>
      </c>
      <c r="N414" s="272" t="s">
        <v>44</v>
      </c>
      <c r="O414" s="93"/>
      <c r="P414" s="273">
        <f>O414*H414</f>
        <v>0</v>
      </c>
      <c r="Q414" s="273">
        <v>0</v>
      </c>
      <c r="R414" s="273">
        <f>Q414*H414</f>
        <v>0</v>
      </c>
      <c r="S414" s="273">
        <v>0</v>
      </c>
      <c r="T414" s="274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75" t="s">
        <v>276</v>
      </c>
      <c r="AT414" s="275" t="s">
        <v>166</v>
      </c>
      <c r="AU414" s="275" t="s">
        <v>91</v>
      </c>
      <c r="AY414" s="17" t="s">
        <v>162</v>
      </c>
      <c r="BE414" s="150">
        <f>IF(N414="základní",J414,0)</f>
        <v>0</v>
      </c>
      <c r="BF414" s="150">
        <f>IF(N414="snížená",J414,0)</f>
        <v>0</v>
      </c>
      <c r="BG414" s="150">
        <f>IF(N414="zákl. přenesená",J414,0)</f>
        <v>0</v>
      </c>
      <c r="BH414" s="150">
        <f>IF(N414="sníž. přenesená",J414,0)</f>
        <v>0</v>
      </c>
      <c r="BI414" s="150">
        <f>IF(N414="nulová",J414,0)</f>
        <v>0</v>
      </c>
      <c r="BJ414" s="17" t="s">
        <v>91</v>
      </c>
      <c r="BK414" s="150">
        <f>ROUND(I414*H414,2)</f>
        <v>0</v>
      </c>
      <c r="BL414" s="17" t="s">
        <v>276</v>
      </c>
      <c r="BM414" s="275" t="s">
        <v>634</v>
      </c>
    </row>
    <row r="415" s="13" customFormat="1">
      <c r="A415" s="13"/>
      <c r="B415" s="276"/>
      <c r="C415" s="277"/>
      <c r="D415" s="278" t="s">
        <v>176</v>
      </c>
      <c r="E415" s="279" t="s">
        <v>1</v>
      </c>
      <c r="F415" s="280" t="s">
        <v>635</v>
      </c>
      <c r="G415" s="277"/>
      <c r="H415" s="279" t="s">
        <v>1</v>
      </c>
      <c r="I415" s="281"/>
      <c r="J415" s="277"/>
      <c r="K415" s="277"/>
      <c r="L415" s="282"/>
      <c r="M415" s="283"/>
      <c r="N415" s="284"/>
      <c r="O415" s="284"/>
      <c r="P415" s="284"/>
      <c r="Q415" s="284"/>
      <c r="R415" s="284"/>
      <c r="S415" s="284"/>
      <c r="T415" s="28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86" t="s">
        <v>176</v>
      </c>
      <c r="AU415" s="286" t="s">
        <v>91</v>
      </c>
      <c r="AV415" s="13" t="s">
        <v>85</v>
      </c>
      <c r="AW415" s="13" t="s">
        <v>32</v>
      </c>
      <c r="AX415" s="13" t="s">
        <v>78</v>
      </c>
      <c r="AY415" s="286" t="s">
        <v>162</v>
      </c>
    </row>
    <row r="416" s="14" customFormat="1">
      <c r="A416" s="14"/>
      <c r="B416" s="287"/>
      <c r="C416" s="288"/>
      <c r="D416" s="278" t="s">
        <v>176</v>
      </c>
      <c r="E416" s="289" t="s">
        <v>1</v>
      </c>
      <c r="F416" s="290" t="s">
        <v>85</v>
      </c>
      <c r="G416" s="288"/>
      <c r="H416" s="291">
        <v>1</v>
      </c>
      <c r="I416" s="292"/>
      <c r="J416" s="288"/>
      <c r="K416" s="288"/>
      <c r="L416" s="293"/>
      <c r="M416" s="294"/>
      <c r="N416" s="295"/>
      <c r="O416" s="295"/>
      <c r="P416" s="295"/>
      <c r="Q416" s="295"/>
      <c r="R416" s="295"/>
      <c r="S416" s="295"/>
      <c r="T416" s="296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97" t="s">
        <v>176</v>
      </c>
      <c r="AU416" s="297" t="s">
        <v>91</v>
      </c>
      <c r="AV416" s="14" t="s">
        <v>91</v>
      </c>
      <c r="AW416" s="14" t="s">
        <v>32</v>
      </c>
      <c r="AX416" s="14" t="s">
        <v>85</v>
      </c>
      <c r="AY416" s="297" t="s">
        <v>162</v>
      </c>
    </row>
    <row r="417" s="2" customFormat="1" ht="16.5" customHeight="1">
      <c r="A417" s="40"/>
      <c r="B417" s="41"/>
      <c r="C417" s="309" t="s">
        <v>636</v>
      </c>
      <c r="D417" s="309" t="s">
        <v>280</v>
      </c>
      <c r="E417" s="310" t="s">
        <v>637</v>
      </c>
      <c r="F417" s="311" t="s">
        <v>638</v>
      </c>
      <c r="G417" s="312" t="s">
        <v>275</v>
      </c>
      <c r="H417" s="313">
        <v>1</v>
      </c>
      <c r="I417" s="314"/>
      <c r="J417" s="315">
        <f>ROUND(I417*H417,2)</f>
        <v>0</v>
      </c>
      <c r="K417" s="316"/>
      <c r="L417" s="317"/>
      <c r="M417" s="318" t="s">
        <v>1</v>
      </c>
      <c r="N417" s="319" t="s">
        <v>44</v>
      </c>
      <c r="O417" s="93"/>
      <c r="P417" s="273">
        <f>O417*H417</f>
        <v>0</v>
      </c>
      <c r="Q417" s="273">
        <v>0.0050000000000000001</v>
      </c>
      <c r="R417" s="273">
        <f>Q417*H417</f>
        <v>0.0050000000000000001</v>
      </c>
      <c r="S417" s="273">
        <v>0</v>
      </c>
      <c r="T417" s="274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75" t="s">
        <v>283</v>
      </c>
      <c r="AT417" s="275" t="s">
        <v>280</v>
      </c>
      <c r="AU417" s="275" t="s">
        <v>91</v>
      </c>
      <c r="AY417" s="17" t="s">
        <v>162</v>
      </c>
      <c r="BE417" s="150">
        <f>IF(N417="základní",J417,0)</f>
        <v>0</v>
      </c>
      <c r="BF417" s="150">
        <f>IF(N417="snížená",J417,0)</f>
        <v>0</v>
      </c>
      <c r="BG417" s="150">
        <f>IF(N417="zákl. přenesená",J417,0)</f>
        <v>0</v>
      </c>
      <c r="BH417" s="150">
        <f>IF(N417="sníž. přenesená",J417,0)</f>
        <v>0</v>
      </c>
      <c r="BI417" s="150">
        <f>IF(N417="nulová",J417,0)</f>
        <v>0</v>
      </c>
      <c r="BJ417" s="17" t="s">
        <v>91</v>
      </c>
      <c r="BK417" s="150">
        <f>ROUND(I417*H417,2)</f>
        <v>0</v>
      </c>
      <c r="BL417" s="17" t="s">
        <v>276</v>
      </c>
      <c r="BM417" s="275" t="s">
        <v>639</v>
      </c>
    </row>
    <row r="418" s="2" customFormat="1" ht="21.75" customHeight="1">
      <c r="A418" s="40"/>
      <c r="B418" s="41"/>
      <c r="C418" s="263" t="s">
        <v>640</v>
      </c>
      <c r="D418" s="263" t="s">
        <v>166</v>
      </c>
      <c r="E418" s="264" t="s">
        <v>641</v>
      </c>
      <c r="F418" s="265" t="s">
        <v>642</v>
      </c>
      <c r="G418" s="266" t="s">
        <v>247</v>
      </c>
      <c r="H418" s="267">
        <v>0.0050000000000000001</v>
      </c>
      <c r="I418" s="268"/>
      <c r="J418" s="269">
        <f>ROUND(I418*H418,2)</f>
        <v>0</v>
      </c>
      <c r="K418" s="270"/>
      <c r="L418" s="43"/>
      <c r="M418" s="271" t="s">
        <v>1</v>
      </c>
      <c r="N418" s="272" t="s">
        <v>44</v>
      </c>
      <c r="O418" s="93"/>
      <c r="P418" s="273">
        <f>O418*H418</f>
        <v>0</v>
      </c>
      <c r="Q418" s="273">
        <v>0</v>
      </c>
      <c r="R418" s="273">
        <f>Q418*H418</f>
        <v>0</v>
      </c>
      <c r="S418" s="273">
        <v>0</v>
      </c>
      <c r="T418" s="274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75" t="s">
        <v>276</v>
      </c>
      <c r="AT418" s="275" t="s">
        <v>166</v>
      </c>
      <c r="AU418" s="275" t="s">
        <v>91</v>
      </c>
      <c r="AY418" s="17" t="s">
        <v>162</v>
      </c>
      <c r="BE418" s="150">
        <f>IF(N418="základní",J418,0)</f>
        <v>0</v>
      </c>
      <c r="BF418" s="150">
        <f>IF(N418="snížená",J418,0)</f>
        <v>0</v>
      </c>
      <c r="BG418" s="150">
        <f>IF(N418="zákl. přenesená",J418,0)</f>
        <v>0</v>
      </c>
      <c r="BH418" s="150">
        <f>IF(N418="sníž. přenesená",J418,0)</f>
        <v>0</v>
      </c>
      <c r="BI418" s="150">
        <f>IF(N418="nulová",J418,0)</f>
        <v>0</v>
      </c>
      <c r="BJ418" s="17" t="s">
        <v>91</v>
      </c>
      <c r="BK418" s="150">
        <f>ROUND(I418*H418,2)</f>
        <v>0</v>
      </c>
      <c r="BL418" s="17" t="s">
        <v>276</v>
      </c>
      <c r="BM418" s="275" t="s">
        <v>643</v>
      </c>
    </row>
    <row r="419" s="12" customFormat="1" ht="22.8" customHeight="1">
      <c r="A419" s="12"/>
      <c r="B419" s="247"/>
      <c r="C419" s="248"/>
      <c r="D419" s="249" t="s">
        <v>77</v>
      </c>
      <c r="E419" s="261" t="s">
        <v>644</v>
      </c>
      <c r="F419" s="261" t="s">
        <v>645</v>
      </c>
      <c r="G419" s="248"/>
      <c r="H419" s="248"/>
      <c r="I419" s="251"/>
      <c r="J419" s="262">
        <f>BK419</f>
        <v>0</v>
      </c>
      <c r="K419" s="248"/>
      <c r="L419" s="253"/>
      <c r="M419" s="254"/>
      <c r="N419" s="255"/>
      <c r="O419" s="255"/>
      <c r="P419" s="256">
        <f>SUM(P420:P456)</f>
        <v>0</v>
      </c>
      <c r="Q419" s="255"/>
      <c r="R419" s="256">
        <f>SUM(R420:R456)</f>
        <v>0.060010000000000001</v>
      </c>
      <c r="S419" s="255"/>
      <c r="T419" s="257">
        <f>SUM(T420:T456)</f>
        <v>0.90686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58" t="s">
        <v>91</v>
      </c>
      <c r="AT419" s="259" t="s">
        <v>77</v>
      </c>
      <c r="AU419" s="259" t="s">
        <v>85</v>
      </c>
      <c r="AY419" s="258" t="s">
        <v>162</v>
      </c>
      <c r="BK419" s="260">
        <f>SUM(BK420:BK456)</f>
        <v>0</v>
      </c>
    </row>
    <row r="420" s="2" customFormat="1" ht="21.75" customHeight="1">
      <c r="A420" s="40"/>
      <c r="B420" s="41"/>
      <c r="C420" s="263" t="s">
        <v>646</v>
      </c>
      <c r="D420" s="263" t="s">
        <v>166</v>
      </c>
      <c r="E420" s="264" t="s">
        <v>647</v>
      </c>
      <c r="F420" s="265" t="s">
        <v>648</v>
      </c>
      <c r="G420" s="266" t="s">
        <v>275</v>
      </c>
      <c r="H420" s="267">
        <v>1</v>
      </c>
      <c r="I420" s="268"/>
      <c r="J420" s="269">
        <f>ROUND(I420*H420,2)</f>
        <v>0</v>
      </c>
      <c r="K420" s="270"/>
      <c r="L420" s="43"/>
      <c r="M420" s="271" t="s">
        <v>1</v>
      </c>
      <c r="N420" s="272" t="s">
        <v>44</v>
      </c>
      <c r="O420" s="93"/>
      <c r="P420" s="273">
        <f>O420*H420</f>
        <v>0</v>
      </c>
      <c r="Q420" s="273">
        <v>0</v>
      </c>
      <c r="R420" s="273">
        <f>Q420*H420</f>
        <v>0</v>
      </c>
      <c r="S420" s="273">
        <v>0.0060000000000000001</v>
      </c>
      <c r="T420" s="274">
        <f>S420*H420</f>
        <v>0.0060000000000000001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75" t="s">
        <v>276</v>
      </c>
      <c r="AT420" s="275" t="s">
        <v>166</v>
      </c>
      <c r="AU420" s="275" t="s">
        <v>91</v>
      </c>
      <c r="AY420" s="17" t="s">
        <v>162</v>
      </c>
      <c r="BE420" s="150">
        <f>IF(N420="základní",J420,0)</f>
        <v>0</v>
      </c>
      <c r="BF420" s="150">
        <f>IF(N420="snížená",J420,0)</f>
        <v>0</v>
      </c>
      <c r="BG420" s="150">
        <f>IF(N420="zákl. přenesená",J420,0)</f>
        <v>0</v>
      </c>
      <c r="BH420" s="150">
        <f>IF(N420="sníž. přenesená",J420,0)</f>
        <v>0</v>
      </c>
      <c r="BI420" s="150">
        <f>IF(N420="nulová",J420,0)</f>
        <v>0</v>
      </c>
      <c r="BJ420" s="17" t="s">
        <v>91</v>
      </c>
      <c r="BK420" s="150">
        <f>ROUND(I420*H420,2)</f>
        <v>0</v>
      </c>
      <c r="BL420" s="17" t="s">
        <v>276</v>
      </c>
      <c r="BM420" s="275" t="s">
        <v>649</v>
      </c>
    </row>
    <row r="421" s="13" customFormat="1">
      <c r="A421" s="13"/>
      <c r="B421" s="276"/>
      <c r="C421" s="277"/>
      <c r="D421" s="278" t="s">
        <v>176</v>
      </c>
      <c r="E421" s="279" t="s">
        <v>1</v>
      </c>
      <c r="F421" s="280" t="s">
        <v>650</v>
      </c>
      <c r="G421" s="277"/>
      <c r="H421" s="279" t="s">
        <v>1</v>
      </c>
      <c r="I421" s="281"/>
      <c r="J421" s="277"/>
      <c r="K421" s="277"/>
      <c r="L421" s="282"/>
      <c r="M421" s="283"/>
      <c r="N421" s="284"/>
      <c r="O421" s="284"/>
      <c r="P421" s="284"/>
      <c r="Q421" s="284"/>
      <c r="R421" s="284"/>
      <c r="S421" s="284"/>
      <c r="T421" s="28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86" t="s">
        <v>176</v>
      </c>
      <c r="AU421" s="286" t="s">
        <v>91</v>
      </c>
      <c r="AV421" s="13" t="s">
        <v>85</v>
      </c>
      <c r="AW421" s="13" t="s">
        <v>32</v>
      </c>
      <c r="AX421" s="13" t="s">
        <v>78</v>
      </c>
      <c r="AY421" s="286" t="s">
        <v>162</v>
      </c>
    </row>
    <row r="422" s="14" customFormat="1">
      <c r="A422" s="14"/>
      <c r="B422" s="287"/>
      <c r="C422" s="288"/>
      <c r="D422" s="278" t="s">
        <v>176</v>
      </c>
      <c r="E422" s="289" t="s">
        <v>1</v>
      </c>
      <c r="F422" s="290" t="s">
        <v>85</v>
      </c>
      <c r="G422" s="288"/>
      <c r="H422" s="291">
        <v>1</v>
      </c>
      <c r="I422" s="292"/>
      <c r="J422" s="288"/>
      <c r="K422" s="288"/>
      <c r="L422" s="293"/>
      <c r="M422" s="294"/>
      <c r="N422" s="295"/>
      <c r="O422" s="295"/>
      <c r="P422" s="295"/>
      <c r="Q422" s="295"/>
      <c r="R422" s="295"/>
      <c r="S422" s="295"/>
      <c r="T422" s="29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97" t="s">
        <v>176</v>
      </c>
      <c r="AU422" s="297" t="s">
        <v>91</v>
      </c>
      <c r="AV422" s="14" t="s">
        <v>91</v>
      </c>
      <c r="AW422" s="14" t="s">
        <v>32</v>
      </c>
      <c r="AX422" s="14" t="s">
        <v>85</v>
      </c>
      <c r="AY422" s="297" t="s">
        <v>162</v>
      </c>
    </row>
    <row r="423" s="2" customFormat="1" ht="16.5" customHeight="1">
      <c r="A423" s="40"/>
      <c r="B423" s="41"/>
      <c r="C423" s="263" t="s">
        <v>651</v>
      </c>
      <c r="D423" s="263" t="s">
        <v>166</v>
      </c>
      <c r="E423" s="264" t="s">
        <v>652</v>
      </c>
      <c r="F423" s="265" t="s">
        <v>653</v>
      </c>
      <c r="G423" s="266" t="s">
        <v>275</v>
      </c>
      <c r="H423" s="267">
        <v>10</v>
      </c>
      <c r="I423" s="268"/>
      <c r="J423" s="269">
        <f>ROUND(I423*H423,2)</f>
        <v>0</v>
      </c>
      <c r="K423" s="270"/>
      <c r="L423" s="43"/>
      <c r="M423" s="271" t="s">
        <v>1</v>
      </c>
      <c r="N423" s="272" t="s">
        <v>44</v>
      </c>
      <c r="O423" s="93"/>
      <c r="P423" s="273">
        <f>O423*H423</f>
        <v>0</v>
      </c>
      <c r="Q423" s="273">
        <v>0</v>
      </c>
      <c r="R423" s="273">
        <f>Q423*H423</f>
        <v>0</v>
      </c>
      <c r="S423" s="273">
        <v>0</v>
      </c>
      <c r="T423" s="274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75" t="s">
        <v>276</v>
      </c>
      <c r="AT423" s="275" t="s">
        <v>166</v>
      </c>
      <c r="AU423" s="275" t="s">
        <v>91</v>
      </c>
      <c r="AY423" s="17" t="s">
        <v>162</v>
      </c>
      <c r="BE423" s="150">
        <f>IF(N423="základní",J423,0)</f>
        <v>0</v>
      </c>
      <c r="BF423" s="150">
        <f>IF(N423="snížená",J423,0)</f>
        <v>0</v>
      </c>
      <c r="BG423" s="150">
        <f>IF(N423="zákl. přenesená",J423,0)</f>
        <v>0</v>
      </c>
      <c r="BH423" s="150">
        <f>IF(N423="sníž. přenesená",J423,0)</f>
        <v>0</v>
      </c>
      <c r="BI423" s="150">
        <f>IF(N423="nulová",J423,0)</f>
        <v>0</v>
      </c>
      <c r="BJ423" s="17" t="s">
        <v>91</v>
      </c>
      <c r="BK423" s="150">
        <f>ROUND(I423*H423,2)</f>
        <v>0</v>
      </c>
      <c r="BL423" s="17" t="s">
        <v>276</v>
      </c>
      <c r="BM423" s="275" t="s">
        <v>654</v>
      </c>
    </row>
    <row r="424" s="14" customFormat="1">
      <c r="A424" s="14"/>
      <c r="B424" s="287"/>
      <c r="C424" s="288"/>
      <c r="D424" s="278" t="s">
        <v>176</v>
      </c>
      <c r="E424" s="289" t="s">
        <v>1</v>
      </c>
      <c r="F424" s="290" t="s">
        <v>655</v>
      </c>
      <c r="G424" s="288"/>
      <c r="H424" s="291">
        <v>10</v>
      </c>
      <c r="I424" s="292"/>
      <c r="J424" s="288"/>
      <c r="K424" s="288"/>
      <c r="L424" s="293"/>
      <c r="M424" s="294"/>
      <c r="N424" s="295"/>
      <c r="O424" s="295"/>
      <c r="P424" s="295"/>
      <c r="Q424" s="295"/>
      <c r="R424" s="295"/>
      <c r="S424" s="295"/>
      <c r="T424" s="29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97" t="s">
        <v>176</v>
      </c>
      <c r="AU424" s="297" t="s">
        <v>91</v>
      </c>
      <c r="AV424" s="14" t="s">
        <v>91</v>
      </c>
      <c r="AW424" s="14" t="s">
        <v>32</v>
      </c>
      <c r="AX424" s="14" t="s">
        <v>85</v>
      </c>
      <c r="AY424" s="297" t="s">
        <v>162</v>
      </c>
    </row>
    <row r="425" s="2" customFormat="1" ht="16.5" customHeight="1">
      <c r="A425" s="40"/>
      <c r="B425" s="41"/>
      <c r="C425" s="309" t="s">
        <v>656</v>
      </c>
      <c r="D425" s="309" t="s">
        <v>280</v>
      </c>
      <c r="E425" s="310" t="s">
        <v>657</v>
      </c>
      <c r="F425" s="311" t="s">
        <v>658</v>
      </c>
      <c r="G425" s="312" t="s">
        <v>275</v>
      </c>
      <c r="H425" s="313">
        <v>10</v>
      </c>
      <c r="I425" s="314"/>
      <c r="J425" s="315">
        <f>ROUND(I425*H425,2)</f>
        <v>0</v>
      </c>
      <c r="K425" s="316"/>
      <c r="L425" s="317"/>
      <c r="M425" s="318" t="s">
        <v>1</v>
      </c>
      <c r="N425" s="319" t="s">
        <v>44</v>
      </c>
      <c r="O425" s="93"/>
      <c r="P425" s="273">
        <f>O425*H425</f>
        <v>0</v>
      </c>
      <c r="Q425" s="273">
        <v>0.001</v>
      </c>
      <c r="R425" s="273">
        <f>Q425*H425</f>
        <v>0.01</v>
      </c>
      <c r="S425" s="273">
        <v>0</v>
      </c>
      <c r="T425" s="274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75" t="s">
        <v>283</v>
      </c>
      <c r="AT425" s="275" t="s">
        <v>280</v>
      </c>
      <c r="AU425" s="275" t="s">
        <v>91</v>
      </c>
      <c r="AY425" s="17" t="s">
        <v>162</v>
      </c>
      <c r="BE425" s="150">
        <f>IF(N425="základní",J425,0)</f>
        <v>0</v>
      </c>
      <c r="BF425" s="150">
        <f>IF(N425="snížená",J425,0)</f>
        <v>0</v>
      </c>
      <c r="BG425" s="150">
        <f>IF(N425="zákl. přenesená",J425,0)</f>
        <v>0</v>
      </c>
      <c r="BH425" s="150">
        <f>IF(N425="sníž. přenesená",J425,0)</f>
        <v>0</v>
      </c>
      <c r="BI425" s="150">
        <f>IF(N425="nulová",J425,0)</f>
        <v>0</v>
      </c>
      <c r="BJ425" s="17" t="s">
        <v>91</v>
      </c>
      <c r="BK425" s="150">
        <f>ROUND(I425*H425,2)</f>
        <v>0</v>
      </c>
      <c r="BL425" s="17" t="s">
        <v>276</v>
      </c>
      <c r="BM425" s="275" t="s">
        <v>659</v>
      </c>
    </row>
    <row r="426" s="2" customFormat="1" ht="16.5" customHeight="1">
      <c r="A426" s="40"/>
      <c r="B426" s="41"/>
      <c r="C426" s="263" t="s">
        <v>660</v>
      </c>
      <c r="D426" s="263" t="s">
        <v>166</v>
      </c>
      <c r="E426" s="264" t="s">
        <v>661</v>
      </c>
      <c r="F426" s="265" t="s">
        <v>662</v>
      </c>
      <c r="G426" s="266" t="s">
        <v>275</v>
      </c>
      <c r="H426" s="267">
        <v>10</v>
      </c>
      <c r="I426" s="268"/>
      <c r="J426" s="269">
        <f>ROUND(I426*H426,2)</f>
        <v>0</v>
      </c>
      <c r="K426" s="270"/>
      <c r="L426" s="43"/>
      <c r="M426" s="271" t="s">
        <v>1</v>
      </c>
      <c r="N426" s="272" t="s">
        <v>44</v>
      </c>
      <c r="O426" s="93"/>
      <c r="P426" s="273">
        <f>O426*H426</f>
        <v>0</v>
      </c>
      <c r="Q426" s="273">
        <v>0</v>
      </c>
      <c r="R426" s="273">
        <f>Q426*H426</f>
        <v>0</v>
      </c>
      <c r="S426" s="273">
        <v>0.001</v>
      </c>
      <c r="T426" s="274">
        <f>S426*H426</f>
        <v>0.01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75" t="s">
        <v>276</v>
      </c>
      <c r="AT426" s="275" t="s">
        <v>166</v>
      </c>
      <c r="AU426" s="275" t="s">
        <v>91</v>
      </c>
      <c r="AY426" s="17" t="s">
        <v>162</v>
      </c>
      <c r="BE426" s="150">
        <f>IF(N426="základní",J426,0)</f>
        <v>0</v>
      </c>
      <c r="BF426" s="150">
        <f>IF(N426="snížená",J426,0)</f>
        <v>0</v>
      </c>
      <c r="BG426" s="150">
        <f>IF(N426="zákl. přenesená",J426,0)</f>
        <v>0</v>
      </c>
      <c r="BH426" s="150">
        <f>IF(N426="sníž. přenesená",J426,0)</f>
        <v>0</v>
      </c>
      <c r="BI426" s="150">
        <f>IF(N426="nulová",J426,0)</f>
        <v>0</v>
      </c>
      <c r="BJ426" s="17" t="s">
        <v>91</v>
      </c>
      <c r="BK426" s="150">
        <f>ROUND(I426*H426,2)</f>
        <v>0</v>
      </c>
      <c r="BL426" s="17" t="s">
        <v>276</v>
      </c>
      <c r="BM426" s="275" t="s">
        <v>663</v>
      </c>
    </row>
    <row r="427" s="14" customFormat="1">
      <c r="A427" s="14"/>
      <c r="B427" s="287"/>
      <c r="C427" s="288"/>
      <c r="D427" s="278" t="s">
        <v>176</v>
      </c>
      <c r="E427" s="289" t="s">
        <v>1</v>
      </c>
      <c r="F427" s="290" t="s">
        <v>655</v>
      </c>
      <c r="G427" s="288"/>
      <c r="H427" s="291">
        <v>10</v>
      </c>
      <c r="I427" s="292"/>
      <c r="J427" s="288"/>
      <c r="K427" s="288"/>
      <c r="L427" s="293"/>
      <c r="M427" s="294"/>
      <c r="N427" s="295"/>
      <c r="O427" s="295"/>
      <c r="P427" s="295"/>
      <c r="Q427" s="295"/>
      <c r="R427" s="295"/>
      <c r="S427" s="295"/>
      <c r="T427" s="296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97" t="s">
        <v>176</v>
      </c>
      <c r="AU427" s="297" t="s">
        <v>91</v>
      </c>
      <c r="AV427" s="14" t="s">
        <v>91</v>
      </c>
      <c r="AW427" s="14" t="s">
        <v>32</v>
      </c>
      <c r="AX427" s="14" t="s">
        <v>85</v>
      </c>
      <c r="AY427" s="297" t="s">
        <v>162</v>
      </c>
    </row>
    <row r="428" s="2" customFormat="1" ht="21.75" customHeight="1">
      <c r="A428" s="40"/>
      <c r="B428" s="41"/>
      <c r="C428" s="263" t="s">
        <v>664</v>
      </c>
      <c r="D428" s="263" t="s">
        <v>166</v>
      </c>
      <c r="E428" s="264" t="s">
        <v>665</v>
      </c>
      <c r="F428" s="265" t="s">
        <v>666</v>
      </c>
      <c r="G428" s="266" t="s">
        <v>275</v>
      </c>
      <c r="H428" s="267">
        <v>1</v>
      </c>
      <c r="I428" s="268"/>
      <c r="J428" s="269">
        <f>ROUND(I428*H428,2)</f>
        <v>0</v>
      </c>
      <c r="K428" s="270"/>
      <c r="L428" s="43"/>
      <c r="M428" s="271" t="s">
        <v>1</v>
      </c>
      <c r="N428" s="272" t="s">
        <v>44</v>
      </c>
      <c r="O428" s="93"/>
      <c r="P428" s="273">
        <f>O428*H428</f>
        <v>0</v>
      </c>
      <c r="Q428" s="273">
        <v>0</v>
      </c>
      <c r="R428" s="273">
        <f>Q428*H428</f>
        <v>0</v>
      </c>
      <c r="S428" s="273">
        <v>0</v>
      </c>
      <c r="T428" s="274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75" t="s">
        <v>276</v>
      </c>
      <c r="AT428" s="275" t="s">
        <v>166</v>
      </c>
      <c r="AU428" s="275" t="s">
        <v>91</v>
      </c>
      <c r="AY428" s="17" t="s">
        <v>162</v>
      </c>
      <c r="BE428" s="150">
        <f>IF(N428="základní",J428,0)</f>
        <v>0</v>
      </c>
      <c r="BF428" s="150">
        <f>IF(N428="snížená",J428,0)</f>
        <v>0</v>
      </c>
      <c r="BG428" s="150">
        <f>IF(N428="zákl. přenesená",J428,0)</f>
        <v>0</v>
      </c>
      <c r="BH428" s="150">
        <f>IF(N428="sníž. přenesená",J428,0)</f>
        <v>0</v>
      </c>
      <c r="BI428" s="150">
        <f>IF(N428="nulová",J428,0)</f>
        <v>0</v>
      </c>
      <c r="BJ428" s="17" t="s">
        <v>91</v>
      </c>
      <c r="BK428" s="150">
        <f>ROUND(I428*H428,2)</f>
        <v>0</v>
      </c>
      <c r="BL428" s="17" t="s">
        <v>276</v>
      </c>
      <c r="BM428" s="275" t="s">
        <v>667</v>
      </c>
    </row>
    <row r="429" s="13" customFormat="1">
      <c r="A429" s="13"/>
      <c r="B429" s="276"/>
      <c r="C429" s="277"/>
      <c r="D429" s="278" t="s">
        <v>176</v>
      </c>
      <c r="E429" s="279" t="s">
        <v>1</v>
      </c>
      <c r="F429" s="280" t="s">
        <v>613</v>
      </c>
      <c r="G429" s="277"/>
      <c r="H429" s="279" t="s">
        <v>1</v>
      </c>
      <c r="I429" s="281"/>
      <c r="J429" s="277"/>
      <c r="K429" s="277"/>
      <c r="L429" s="282"/>
      <c r="M429" s="283"/>
      <c r="N429" s="284"/>
      <c r="O429" s="284"/>
      <c r="P429" s="284"/>
      <c r="Q429" s="284"/>
      <c r="R429" s="284"/>
      <c r="S429" s="284"/>
      <c r="T429" s="28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86" t="s">
        <v>176</v>
      </c>
      <c r="AU429" s="286" t="s">
        <v>91</v>
      </c>
      <c r="AV429" s="13" t="s">
        <v>85</v>
      </c>
      <c r="AW429" s="13" t="s">
        <v>32</v>
      </c>
      <c r="AX429" s="13" t="s">
        <v>78</v>
      </c>
      <c r="AY429" s="286" t="s">
        <v>162</v>
      </c>
    </row>
    <row r="430" s="14" customFormat="1">
      <c r="A430" s="14"/>
      <c r="B430" s="287"/>
      <c r="C430" s="288"/>
      <c r="D430" s="278" t="s">
        <v>176</v>
      </c>
      <c r="E430" s="289" t="s">
        <v>1</v>
      </c>
      <c r="F430" s="290" t="s">
        <v>85</v>
      </c>
      <c r="G430" s="288"/>
      <c r="H430" s="291">
        <v>1</v>
      </c>
      <c r="I430" s="292"/>
      <c r="J430" s="288"/>
      <c r="K430" s="288"/>
      <c r="L430" s="293"/>
      <c r="M430" s="294"/>
      <c r="N430" s="295"/>
      <c r="O430" s="295"/>
      <c r="P430" s="295"/>
      <c r="Q430" s="295"/>
      <c r="R430" s="295"/>
      <c r="S430" s="295"/>
      <c r="T430" s="296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97" t="s">
        <v>176</v>
      </c>
      <c r="AU430" s="297" t="s">
        <v>91</v>
      </c>
      <c r="AV430" s="14" t="s">
        <v>91</v>
      </c>
      <c r="AW430" s="14" t="s">
        <v>32</v>
      </c>
      <c r="AX430" s="14" t="s">
        <v>85</v>
      </c>
      <c r="AY430" s="297" t="s">
        <v>162</v>
      </c>
    </row>
    <row r="431" s="2" customFormat="1" ht="21.75" customHeight="1">
      <c r="A431" s="40"/>
      <c r="B431" s="41"/>
      <c r="C431" s="309" t="s">
        <v>668</v>
      </c>
      <c r="D431" s="309" t="s">
        <v>280</v>
      </c>
      <c r="E431" s="310" t="s">
        <v>669</v>
      </c>
      <c r="F431" s="311" t="s">
        <v>670</v>
      </c>
      <c r="G431" s="312" t="s">
        <v>275</v>
      </c>
      <c r="H431" s="313">
        <v>1</v>
      </c>
      <c r="I431" s="314"/>
      <c r="J431" s="315">
        <f>ROUND(I431*H431,2)</f>
        <v>0</v>
      </c>
      <c r="K431" s="316"/>
      <c r="L431" s="317"/>
      <c r="M431" s="318" t="s">
        <v>1</v>
      </c>
      <c r="N431" s="319" t="s">
        <v>44</v>
      </c>
      <c r="O431" s="93"/>
      <c r="P431" s="273">
        <f>O431*H431</f>
        <v>0</v>
      </c>
      <c r="Q431" s="273">
        <v>0.016</v>
      </c>
      <c r="R431" s="273">
        <f>Q431*H431</f>
        <v>0.016</v>
      </c>
      <c r="S431" s="273">
        <v>0</v>
      </c>
      <c r="T431" s="274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75" t="s">
        <v>283</v>
      </c>
      <c r="AT431" s="275" t="s">
        <v>280</v>
      </c>
      <c r="AU431" s="275" t="s">
        <v>91</v>
      </c>
      <c r="AY431" s="17" t="s">
        <v>162</v>
      </c>
      <c r="BE431" s="150">
        <f>IF(N431="základní",J431,0)</f>
        <v>0</v>
      </c>
      <c r="BF431" s="150">
        <f>IF(N431="snížená",J431,0)</f>
        <v>0</v>
      </c>
      <c r="BG431" s="150">
        <f>IF(N431="zákl. přenesená",J431,0)</f>
        <v>0</v>
      </c>
      <c r="BH431" s="150">
        <f>IF(N431="sníž. přenesená",J431,0)</f>
        <v>0</v>
      </c>
      <c r="BI431" s="150">
        <f>IF(N431="nulová",J431,0)</f>
        <v>0</v>
      </c>
      <c r="BJ431" s="17" t="s">
        <v>91</v>
      </c>
      <c r="BK431" s="150">
        <f>ROUND(I431*H431,2)</f>
        <v>0</v>
      </c>
      <c r="BL431" s="17" t="s">
        <v>276</v>
      </c>
      <c r="BM431" s="275" t="s">
        <v>671</v>
      </c>
    </row>
    <row r="432" s="2" customFormat="1" ht="16.5" customHeight="1">
      <c r="A432" s="40"/>
      <c r="B432" s="41"/>
      <c r="C432" s="263" t="s">
        <v>672</v>
      </c>
      <c r="D432" s="263" t="s">
        <v>166</v>
      </c>
      <c r="E432" s="264" t="s">
        <v>673</v>
      </c>
      <c r="F432" s="265" t="s">
        <v>674</v>
      </c>
      <c r="G432" s="266" t="s">
        <v>275</v>
      </c>
      <c r="H432" s="267">
        <v>10</v>
      </c>
      <c r="I432" s="268"/>
      <c r="J432" s="269">
        <f>ROUND(I432*H432,2)</f>
        <v>0</v>
      </c>
      <c r="K432" s="270"/>
      <c r="L432" s="43"/>
      <c r="M432" s="271" t="s">
        <v>1</v>
      </c>
      <c r="N432" s="272" t="s">
        <v>44</v>
      </c>
      <c r="O432" s="93"/>
      <c r="P432" s="273">
        <f>O432*H432</f>
        <v>0</v>
      </c>
      <c r="Q432" s="273">
        <v>0</v>
      </c>
      <c r="R432" s="273">
        <f>Q432*H432</f>
        <v>0</v>
      </c>
      <c r="S432" s="273">
        <v>0</v>
      </c>
      <c r="T432" s="274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75" t="s">
        <v>276</v>
      </c>
      <c r="AT432" s="275" t="s">
        <v>166</v>
      </c>
      <c r="AU432" s="275" t="s">
        <v>91</v>
      </c>
      <c r="AY432" s="17" t="s">
        <v>162</v>
      </c>
      <c r="BE432" s="150">
        <f>IF(N432="základní",J432,0)</f>
        <v>0</v>
      </c>
      <c r="BF432" s="150">
        <f>IF(N432="snížená",J432,0)</f>
        <v>0</v>
      </c>
      <c r="BG432" s="150">
        <f>IF(N432="zákl. přenesená",J432,0)</f>
        <v>0</v>
      </c>
      <c r="BH432" s="150">
        <f>IF(N432="sníž. přenesená",J432,0)</f>
        <v>0</v>
      </c>
      <c r="BI432" s="150">
        <f>IF(N432="nulová",J432,0)</f>
        <v>0</v>
      </c>
      <c r="BJ432" s="17" t="s">
        <v>91</v>
      </c>
      <c r="BK432" s="150">
        <f>ROUND(I432*H432,2)</f>
        <v>0</v>
      </c>
      <c r="BL432" s="17" t="s">
        <v>276</v>
      </c>
      <c r="BM432" s="275" t="s">
        <v>675</v>
      </c>
    </row>
    <row r="433" s="14" customFormat="1">
      <c r="A433" s="14"/>
      <c r="B433" s="287"/>
      <c r="C433" s="288"/>
      <c r="D433" s="278" t="s">
        <v>176</v>
      </c>
      <c r="E433" s="289" t="s">
        <v>1</v>
      </c>
      <c r="F433" s="290" t="s">
        <v>391</v>
      </c>
      <c r="G433" s="288"/>
      <c r="H433" s="291">
        <v>10</v>
      </c>
      <c r="I433" s="292"/>
      <c r="J433" s="288"/>
      <c r="K433" s="288"/>
      <c r="L433" s="293"/>
      <c r="M433" s="294"/>
      <c r="N433" s="295"/>
      <c r="O433" s="295"/>
      <c r="P433" s="295"/>
      <c r="Q433" s="295"/>
      <c r="R433" s="295"/>
      <c r="S433" s="295"/>
      <c r="T433" s="296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97" t="s">
        <v>176</v>
      </c>
      <c r="AU433" s="297" t="s">
        <v>91</v>
      </c>
      <c r="AV433" s="14" t="s">
        <v>91</v>
      </c>
      <c r="AW433" s="14" t="s">
        <v>32</v>
      </c>
      <c r="AX433" s="14" t="s">
        <v>85</v>
      </c>
      <c r="AY433" s="297" t="s">
        <v>162</v>
      </c>
    </row>
    <row r="434" s="2" customFormat="1" ht="21.75" customHeight="1">
      <c r="A434" s="40"/>
      <c r="B434" s="41"/>
      <c r="C434" s="309" t="s">
        <v>676</v>
      </c>
      <c r="D434" s="309" t="s">
        <v>280</v>
      </c>
      <c r="E434" s="310" t="s">
        <v>677</v>
      </c>
      <c r="F434" s="311" t="s">
        <v>678</v>
      </c>
      <c r="G434" s="312" t="s">
        <v>275</v>
      </c>
      <c r="H434" s="313">
        <v>10</v>
      </c>
      <c r="I434" s="314"/>
      <c r="J434" s="315">
        <f>ROUND(I434*H434,2)</f>
        <v>0</v>
      </c>
      <c r="K434" s="316"/>
      <c r="L434" s="317"/>
      <c r="M434" s="318" t="s">
        <v>1</v>
      </c>
      <c r="N434" s="319" t="s">
        <v>44</v>
      </c>
      <c r="O434" s="93"/>
      <c r="P434" s="273">
        <f>O434*H434</f>
        <v>0</v>
      </c>
      <c r="Q434" s="273">
        <v>0.0011999999999999999</v>
      </c>
      <c r="R434" s="273">
        <f>Q434*H434</f>
        <v>0.011999999999999999</v>
      </c>
      <c r="S434" s="273">
        <v>0</v>
      </c>
      <c r="T434" s="274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75" t="s">
        <v>283</v>
      </c>
      <c r="AT434" s="275" t="s">
        <v>280</v>
      </c>
      <c r="AU434" s="275" t="s">
        <v>91</v>
      </c>
      <c r="AY434" s="17" t="s">
        <v>162</v>
      </c>
      <c r="BE434" s="150">
        <f>IF(N434="základní",J434,0)</f>
        <v>0</v>
      </c>
      <c r="BF434" s="150">
        <f>IF(N434="snížená",J434,0)</f>
        <v>0</v>
      </c>
      <c r="BG434" s="150">
        <f>IF(N434="zákl. přenesená",J434,0)</f>
        <v>0</v>
      </c>
      <c r="BH434" s="150">
        <f>IF(N434="sníž. přenesená",J434,0)</f>
        <v>0</v>
      </c>
      <c r="BI434" s="150">
        <f>IF(N434="nulová",J434,0)</f>
        <v>0</v>
      </c>
      <c r="BJ434" s="17" t="s">
        <v>91</v>
      </c>
      <c r="BK434" s="150">
        <f>ROUND(I434*H434,2)</f>
        <v>0</v>
      </c>
      <c r="BL434" s="17" t="s">
        <v>276</v>
      </c>
      <c r="BM434" s="275" t="s">
        <v>679</v>
      </c>
    </row>
    <row r="435" s="14" customFormat="1">
      <c r="A435" s="14"/>
      <c r="B435" s="287"/>
      <c r="C435" s="288"/>
      <c r="D435" s="278" t="s">
        <v>176</v>
      </c>
      <c r="E435" s="289" t="s">
        <v>1</v>
      </c>
      <c r="F435" s="290" t="s">
        <v>391</v>
      </c>
      <c r="G435" s="288"/>
      <c r="H435" s="291">
        <v>10</v>
      </c>
      <c r="I435" s="292"/>
      <c r="J435" s="288"/>
      <c r="K435" s="288"/>
      <c r="L435" s="293"/>
      <c r="M435" s="294"/>
      <c r="N435" s="295"/>
      <c r="O435" s="295"/>
      <c r="P435" s="295"/>
      <c r="Q435" s="295"/>
      <c r="R435" s="295"/>
      <c r="S435" s="295"/>
      <c r="T435" s="29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97" t="s">
        <v>176</v>
      </c>
      <c r="AU435" s="297" t="s">
        <v>91</v>
      </c>
      <c r="AV435" s="14" t="s">
        <v>91</v>
      </c>
      <c r="AW435" s="14" t="s">
        <v>32</v>
      </c>
      <c r="AX435" s="14" t="s">
        <v>85</v>
      </c>
      <c r="AY435" s="297" t="s">
        <v>162</v>
      </c>
    </row>
    <row r="436" s="2" customFormat="1" ht="16.5" customHeight="1">
      <c r="A436" s="40"/>
      <c r="B436" s="41"/>
      <c r="C436" s="263" t="s">
        <v>680</v>
      </c>
      <c r="D436" s="263" t="s">
        <v>166</v>
      </c>
      <c r="E436" s="264" t="s">
        <v>681</v>
      </c>
      <c r="F436" s="265" t="s">
        <v>682</v>
      </c>
      <c r="G436" s="266" t="s">
        <v>275</v>
      </c>
      <c r="H436" s="267">
        <v>10</v>
      </c>
      <c r="I436" s="268"/>
      <c r="J436" s="269">
        <f>ROUND(I436*H436,2)</f>
        <v>0</v>
      </c>
      <c r="K436" s="270"/>
      <c r="L436" s="43"/>
      <c r="M436" s="271" t="s">
        <v>1</v>
      </c>
      <c r="N436" s="272" t="s">
        <v>44</v>
      </c>
      <c r="O436" s="93"/>
      <c r="P436" s="273">
        <f>O436*H436</f>
        <v>0</v>
      </c>
      <c r="Q436" s="273">
        <v>0</v>
      </c>
      <c r="R436" s="273">
        <f>Q436*H436</f>
        <v>0</v>
      </c>
      <c r="S436" s="273">
        <v>0.001</v>
      </c>
      <c r="T436" s="274">
        <f>S436*H436</f>
        <v>0.01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75" t="s">
        <v>276</v>
      </c>
      <c r="AT436" s="275" t="s">
        <v>166</v>
      </c>
      <c r="AU436" s="275" t="s">
        <v>91</v>
      </c>
      <c r="AY436" s="17" t="s">
        <v>162</v>
      </c>
      <c r="BE436" s="150">
        <f>IF(N436="základní",J436,0)</f>
        <v>0</v>
      </c>
      <c r="BF436" s="150">
        <f>IF(N436="snížená",J436,0)</f>
        <v>0</v>
      </c>
      <c r="BG436" s="150">
        <f>IF(N436="zákl. přenesená",J436,0)</f>
        <v>0</v>
      </c>
      <c r="BH436" s="150">
        <f>IF(N436="sníž. přenesená",J436,0)</f>
        <v>0</v>
      </c>
      <c r="BI436" s="150">
        <f>IF(N436="nulová",J436,0)</f>
        <v>0</v>
      </c>
      <c r="BJ436" s="17" t="s">
        <v>91</v>
      </c>
      <c r="BK436" s="150">
        <f>ROUND(I436*H436,2)</f>
        <v>0</v>
      </c>
      <c r="BL436" s="17" t="s">
        <v>276</v>
      </c>
      <c r="BM436" s="275" t="s">
        <v>683</v>
      </c>
    </row>
    <row r="437" s="14" customFormat="1">
      <c r="A437" s="14"/>
      <c r="B437" s="287"/>
      <c r="C437" s="288"/>
      <c r="D437" s="278" t="s">
        <v>176</v>
      </c>
      <c r="E437" s="289" t="s">
        <v>1</v>
      </c>
      <c r="F437" s="290" t="s">
        <v>391</v>
      </c>
      <c r="G437" s="288"/>
      <c r="H437" s="291">
        <v>10</v>
      </c>
      <c r="I437" s="292"/>
      <c r="J437" s="288"/>
      <c r="K437" s="288"/>
      <c r="L437" s="293"/>
      <c r="M437" s="294"/>
      <c r="N437" s="295"/>
      <c r="O437" s="295"/>
      <c r="P437" s="295"/>
      <c r="Q437" s="295"/>
      <c r="R437" s="295"/>
      <c r="S437" s="295"/>
      <c r="T437" s="29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97" t="s">
        <v>176</v>
      </c>
      <c r="AU437" s="297" t="s">
        <v>91</v>
      </c>
      <c r="AV437" s="14" t="s">
        <v>91</v>
      </c>
      <c r="AW437" s="14" t="s">
        <v>32</v>
      </c>
      <c r="AX437" s="14" t="s">
        <v>85</v>
      </c>
      <c r="AY437" s="297" t="s">
        <v>162</v>
      </c>
    </row>
    <row r="438" s="2" customFormat="1" ht="16.5" customHeight="1">
      <c r="A438" s="40"/>
      <c r="B438" s="41"/>
      <c r="C438" s="263" t="s">
        <v>684</v>
      </c>
      <c r="D438" s="263" t="s">
        <v>166</v>
      </c>
      <c r="E438" s="264" t="s">
        <v>685</v>
      </c>
      <c r="F438" s="265" t="s">
        <v>686</v>
      </c>
      <c r="G438" s="266" t="s">
        <v>275</v>
      </c>
      <c r="H438" s="267">
        <v>8</v>
      </c>
      <c r="I438" s="268"/>
      <c r="J438" s="269">
        <f>ROUND(I438*H438,2)</f>
        <v>0</v>
      </c>
      <c r="K438" s="270"/>
      <c r="L438" s="43"/>
      <c r="M438" s="271" t="s">
        <v>1</v>
      </c>
      <c r="N438" s="272" t="s">
        <v>44</v>
      </c>
      <c r="O438" s="93"/>
      <c r="P438" s="273">
        <f>O438*H438</f>
        <v>0</v>
      </c>
      <c r="Q438" s="273">
        <v>0</v>
      </c>
      <c r="R438" s="273">
        <f>Q438*H438</f>
        <v>0</v>
      </c>
      <c r="S438" s="273">
        <v>0.0018</v>
      </c>
      <c r="T438" s="274">
        <f>S438*H438</f>
        <v>0.0144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75" t="s">
        <v>276</v>
      </c>
      <c r="AT438" s="275" t="s">
        <v>166</v>
      </c>
      <c r="AU438" s="275" t="s">
        <v>91</v>
      </c>
      <c r="AY438" s="17" t="s">
        <v>162</v>
      </c>
      <c r="BE438" s="150">
        <f>IF(N438="základní",J438,0)</f>
        <v>0</v>
      </c>
      <c r="BF438" s="150">
        <f>IF(N438="snížená",J438,0)</f>
        <v>0</v>
      </c>
      <c r="BG438" s="150">
        <f>IF(N438="zákl. přenesená",J438,0)</f>
        <v>0</v>
      </c>
      <c r="BH438" s="150">
        <f>IF(N438="sníž. přenesená",J438,0)</f>
        <v>0</v>
      </c>
      <c r="BI438" s="150">
        <f>IF(N438="nulová",J438,0)</f>
        <v>0</v>
      </c>
      <c r="BJ438" s="17" t="s">
        <v>91</v>
      </c>
      <c r="BK438" s="150">
        <f>ROUND(I438*H438,2)</f>
        <v>0</v>
      </c>
      <c r="BL438" s="17" t="s">
        <v>276</v>
      </c>
      <c r="BM438" s="275" t="s">
        <v>687</v>
      </c>
    </row>
    <row r="439" s="2" customFormat="1" ht="16.5" customHeight="1">
      <c r="A439" s="40"/>
      <c r="B439" s="41"/>
      <c r="C439" s="263" t="s">
        <v>688</v>
      </c>
      <c r="D439" s="263" t="s">
        <v>166</v>
      </c>
      <c r="E439" s="264" t="s">
        <v>689</v>
      </c>
      <c r="F439" s="265" t="s">
        <v>690</v>
      </c>
      <c r="G439" s="266" t="s">
        <v>275</v>
      </c>
      <c r="H439" s="267">
        <v>2</v>
      </c>
      <c r="I439" s="268"/>
      <c r="J439" s="269">
        <f>ROUND(I439*H439,2)</f>
        <v>0</v>
      </c>
      <c r="K439" s="270"/>
      <c r="L439" s="43"/>
      <c r="M439" s="271" t="s">
        <v>1</v>
      </c>
      <c r="N439" s="272" t="s">
        <v>44</v>
      </c>
      <c r="O439" s="93"/>
      <c r="P439" s="273">
        <f>O439*H439</f>
        <v>0</v>
      </c>
      <c r="Q439" s="273">
        <v>0</v>
      </c>
      <c r="R439" s="273">
        <f>Q439*H439</f>
        <v>0</v>
      </c>
      <c r="S439" s="273">
        <v>0.0022300000000000002</v>
      </c>
      <c r="T439" s="274">
        <f>S439*H439</f>
        <v>0.0044600000000000004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75" t="s">
        <v>276</v>
      </c>
      <c r="AT439" s="275" t="s">
        <v>166</v>
      </c>
      <c r="AU439" s="275" t="s">
        <v>91</v>
      </c>
      <c r="AY439" s="17" t="s">
        <v>162</v>
      </c>
      <c r="BE439" s="150">
        <f>IF(N439="základní",J439,0)</f>
        <v>0</v>
      </c>
      <c r="BF439" s="150">
        <f>IF(N439="snížená",J439,0)</f>
        <v>0</v>
      </c>
      <c r="BG439" s="150">
        <f>IF(N439="zákl. přenesená",J439,0)</f>
        <v>0</v>
      </c>
      <c r="BH439" s="150">
        <f>IF(N439="sníž. přenesená",J439,0)</f>
        <v>0</v>
      </c>
      <c r="BI439" s="150">
        <f>IF(N439="nulová",J439,0)</f>
        <v>0</v>
      </c>
      <c r="BJ439" s="17" t="s">
        <v>91</v>
      </c>
      <c r="BK439" s="150">
        <f>ROUND(I439*H439,2)</f>
        <v>0</v>
      </c>
      <c r="BL439" s="17" t="s">
        <v>276</v>
      </c>
      <c r="BM439" s="275" t="s">
        <v>691</v>
      </c>
    </row>
    <row r="440" s="2" customFormat="1" ht="21.75" customHeight="1">
      <c r="A440" s="40"/>
      <c r="B440" s="41"/>
      <c r="C440" s="263" t="s">
        <v>692</v>
      </c>
      <c r="D440" s="263" t="s">
        <v>166</v>
      </c>
      <c r="E440" s="264" t="s">
        <v>693</v>
      </c>
      <c r="F440" s="265" t="s">
        <v>694</v>
      </c>
      <c r="G440" s="266" t="s">
        <v>275</v>
      </c>
      <c r="H440" s="267">
        <v>25</v>
      </c>
      <c r="I440" s="268"/>
      <c r="J440" s="269">
        <f>ROUND(I440*H440,2)</f>
        <v>0</v>
      </c>
      <c r="K440" s="270"/>
      <c r="L440" s="43"/>
      <c r="M440" s="271" t="s">
        <v>1</v>
      </c>
      <c r="N440" s="272" t="s">
        <v>44</v>
      </c>
      <c r="O440" s="93"/>
      <c r="P440" s="273">
        <f>O440*H440</f>
        <v>0</v>
      </c>
      <c r="Q440" s="273">
        <v>0</v>
      </c>
      <c r="R440" s="273">
        <f>Q440*H440</f>
        <v>0</v>
      </c>
      <c r="S440" s="273">
        <v>0.024</v>
      </c>
      <c r="T440" s="274">
        <f>S440*H440</f>
        <v>0.59999999999999998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75" t="s">
        <v>276</v>
      </c>
      <c r="AT440" s="275" t="s">
        <v>166</v>
      </c>
      <c r="AU440" s="275" t="s">
        <v>91</v>
      </c>
      <c r="AY440" s="17" t="s">
        <v>162</v>
      </c>
      <c r="BE440" s="150">
        <f>IF(N440="základní",J440,0)</f>
        <v>0</v>
      </c>
      <c r="BF440" s="150">
        <f>IF(N440="snížená",J440,0)</f>
        <v>0</v>
      </c>
      <c r="BG440" s="150">
        <f>IF(N440="zákl. přenesená",J440,0)</f>
        <v>0</v>
      </c>
      <c r="BH440" s="150">
        <f>IF(N440="sníž. přenesená",J440,0)</f>
        <v>0</v>
      </c>
      <c r="BI440" s="150">
        <f>IF(N440="nulová",J440,0)</f>
        <v>0</v>
      </c>
      <c r="BJ440" s="17" t="s">
        <v>91</v>
      </c>
      <c r="BK440" s="150">
        <f>ROUND(I440*H440,2)</f>
        <v>0</v>
      </c>
      <c r="BL440" s="17" t="s">
        <v>276</v>
      </c>
      <c r="BM440" s="275" t="s">
        <v>695</v>
      </c>
    </row>
    <row r="441" s="14" customFormat="1">
      <c r="A441" s="14"/>
      <c r="B441" s="287"/>
      <c r="C441" s="288"/>
      <c r="D441" s="278" t="s">
        <v>176</v>
      </c>
      <c r="E441" s="289" t="s">
        <v>1</v>
      </c>
      <c r="F441" s="290" t="s">
        <v>696</v>
      </c>
      <c r="G441" s="288"/>
      <c r="H441" s="291">
        <v>17</v>
      </c>
      <c r="I441" s="292"/>
      <c r="J441" s="288"/>
      <c r="K441" s="288"/>
      <c r="L441" s="293"/>
      <c r="M441" s="294"/>
      <c r="N441" s="295"/>
      <c r="O441" s="295"/>
      <c r="P441" s="295"/>
      <c r="Q441" s="295"/>
      <c r="R441" s="295"/>
      <c r="S441" s="295"/>
      <c r="T441" s="29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97" t="s">
        <v>176</v>
      </c>
      <c r="AU441" s="297" t="s">
        <v>91</v>
      </c>
      <c r="AV441" s="14" t="s">
        <v>91</v>
      </c>
      <c r="AW441" s="14" t="s">
        <v>32</v>
      </c>
      <c r="AX441" s="14" t="s">
        <v>78</v>
      </c>
      <c r="AY441" s="297" t="s">
        <v>162</v>
      </c>
    </row>
    <row r="442" s="14" customFormat="1">
      <c r="A442" s="14"/>
      <c r="B442" s="287"/>
      <c r="C442" s="288"/>
      <c r="D442" s="278" t="s">
        <v>176</v>
      </c>
      <c r="E442" s="289" t="s">
        <v>1</v>
      </c>
      <c r="F442" s="290" t="s">
        <v>697</v>
      </c>
      <c r="G442" s="288"/>
      <c r="H442" s="291">
        <v>8</v>
      </c>
      <c r="I442" s="292"/>
      <c r="J442" s="288"/>
      <c r="K442" s="288"/>
      <c r="L442" s="293"/>
      <c r="M442" s="294"/>
      <c r="N442" s="295"/>
      <c r="O442" s="295"/>
      <c r="P442" s="295"/>
      <c r="Q442" s="295"/>
      <c r="R442" s="295"/>
      <c r="S442" s="295"/>
      <c r="T442" s="296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97" t="s">
        <v>176</v>
      </c>
      <c r="AU442" s="297" t="s">
        <v>91</v>
      </c>
      <c r="AV442" s="14" t="s">
        <v>91</v>
      </c>
      <c r="AW442" s="14" t="s">
        <v>32</v>
      </c>
      <c r="AX442" s="14" t="s">
        <v>78</v>
      </c>
      <c r="AY442" s="297" t="s">
        <v>162</v>
      </c>
    </row>
    <row r="443" s="15" customFormat="1">
      <c r="A443" s="15"/>
      <c r="B443" s="298"/>
      <c r="C443" s="299"/>
      <c r="D443" s="278" t="s">
        <v>176</v>
      </c>
      <c r="E443" s="300" t="s">
        <v>1</v>
      </c>
      <c r="F443" s="301" t="s">
        <v>188</v>
      </c>
      <c r="G443" s="299"/>
      <c r="H443" s="302">
        <v>25</v>
      </c>
      <c r="I443" s="303"/>
      <c r="J443" s="299"/>
      <c r="K443" s="299"/>
      <c r="L443" s="304"/>
      <c r="M443" s="305"/>
      <c r="N443" s="306"/>
      <c r="O443" s="306"/>
      <c r="P443" s="306"/>
      <c r="Q443" s="306"/>
      <c r="R443" s="306"/>
      <c r="S443" s="306"/>
      <c r="T443" s="307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308" t="s">
        <v>176</v>
      </c>
      <c r="AU443" s="308" t="s">
        <v>91</v>
      </c>
      <c r="AV443" s="15" t="s">
        <v>170</v>
      </c>
      <c r="AW443" s="15" t="s">
        <v>32</v>
      </c>
      <c r="AX443" s="15" t="s">
        <v>85</v>
      </c>
      <c r="AY443" s="308" t="s">
        <v>162</v>
      </c>
    </row>
    <row r="444" s="2" customFormat="1" ht="21.75" customHeight="1">
      <c r="A444" s="40"/>
      <c r="B444" s="41"/>
      <c r="C444" s="263" t="s">
        <v>698</v>
      </c>
      <c r="D444" s="263" t="s">
        <v>166</v>
      </c>
      <c r="E444" s="264" t="s">
        <v>699</v>
      </c>
      <c r="F444" s="265" t="s">
        <v>700</v>
      </c>
      <c r="G444" s="266" t="s">
        <v>275</v>
      </c>
      <c r="H444" s="267">
        <v>1</v>
      </c>
      <c r="I444" s="268"/>
      <c r="J444" s="269">
        <f>ROUND(I444*H444,2)</f>
        <v>0</v>
      </c>
      <c r="K444" s="270"/>
      <c r="L444" s="43"/>
      <c r="M444" s="271" t="s">
        <v>1</v>
      </c>
      <c r="N444" s="272" t="s">
        <v>44</v>
      </c>
      <c r="O444" s="93"/>
      <c r="P444" s="273">
        <f>O444*H444</f>
        <v>0</v>
      </c>
      <c r="Q444" s="273">
        <v>0</v>
      </c>
      <c r="R444" s="273">
        <f>Q444*H444</f>
        <v>0</v>
      </c>
      <c r="S444" s="273">
        <v>0</v>
      </c>
      <c r="T444" s="274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75" t="s">
        <v>276</v>
      </c>
      <c r="AT444" s="275" t="s">
        <v>166</v>
      </c>
      <c r="AU444" s="275" t="s">
        <v>91</v>
      </c>
      <c r="AY444" s="17" t="s">
        <v>162</v>
      </c>
      <c r="BE444" s="150">
        <f>IF(N444="základní",J444,0)</f>
        <v>0</v>
      </c>
      <c r="BF444" s="150">
        <f>IF(N444="snížená",J444,0)</f>
        <v>0</v>
      </c>
      <c r="BG444" s="150">
        <f>IF(N444="zákl. přenesená",J444,0)</f>
        <v>0</v>
      </c>
      <c r="BH444" s="150">
        <f>IF(N444="sníž. přenesená",J444,0)</f>
        <v>0</v>
      </c>
      <c r="BI444" s="150">
        <f>IF(N444="nulová",J444,0)</f>
        <v>0</v>
      </c>
      <c r="BJ444" s="17" t="s">
        <v>91</v>
      </c>
      <c r="BK444" s="150">
        <f>ROUND(I444*H444,2)</f>
        <v>0</v>
      </c>
      <c r="BL444" s="17" t="s">
        <v>276</v>
      </c>
      <c r="BM444" s="275" t="s">
        <v>701</v>
      </c>
    </row>
    <row r="445" s="13" customFormat="1">
      <c r="A445" s="13"/>
      <c r="B445" s="276"/>
      <c r="C445" s="277"/>
      <c r="D445" s="278" t="s">
        <v>176</v>
      </c>
      <c r="E445" s="279" t="s">
        <v>1</v>
      </c>
      <c r="F445" s="280" t="s">
        <v>650</v>
      </c>
      <c r="G445" s="277"/>
      <c r="H445" s="279" t="s">
        <v>1</v>
      </c>
      <c r="I445" s="281"/>
      <c r="J445" s="277"/>
      <c r="K445" s="277"/>
      <c r="L445" s="282"/>
      <c r="M445" s="283"/>
      <c r="N445" s="284"/>
      <c r="O445" s="284"/>
      <c r="P445" s="284"/>
      <c r="Q445" s="284"/>
      <c r="R445" s="284"/>
      <c r="S445" s="284"/>
      <c r="T445" s="28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86" t="s">
        <v>176</v>
      </c>
      <c r="AU445" s="286" t="s">
        <v>91</v>
      </c>
      <c r="AV445" s="13" t="s">
        <v>85</v>
      </c>
      <c r="AW445" s="13" t="s">
        <v>32</v>
      </c>
      <c r="AX445" s="13" t="s">
        <v>78</v>
      </c>
      <c r="AY445" s="286" t="s">
        <v>162</v>
      </c>
    </row>
    <row r="446" s="14" customFormat="1">
      <c r="A446" s="14"/>
      <c r="B446" s="287"/>
      <c r="C446" s="288"/>
      <c r="D446" s="278" t="s">
        <v>176</v>
      </c>
      <c r="E446" s="289" t="s">
        <v>1</v>
      </c>
      <c r="F446" s="290" t="s">
        <v>85</v>
      </c>
      <c r="G446" s="288"/>
      <c r="H446" s="291">
        <v>1</v>
      </c>
      <c r="I446" s="292"/>
      <c r="J446" s="288"/>
      <c r="K446" s="288"/>
      <c r="L446" s="293"/>
      <c r="M446" s="294"/>
      <c r="N446" s="295"/>
      <c r="O446" s="295"/>
      <c r="P446" s="295"/>
      <c r="Q446" s="295"/>
      <c r="R446" s="295"/>
      <c r="S446" s="295"/>
      <c r="T446" s="29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97" t="s">
        <v>176</v>
      </c>
      <c r="AU446" s="297" t="s">
        <v>91</v>
      </c>
      <c r="AV446" s="14" t="s">
        <v>91</v>
      </c>
      <c r="AW446" s="14" t="s">
        <v>32</v>
      </c>
      <c r="AX446" s="14" t="s">
        <v>85</v>
      </c>
      <c r="AY446" s="297" t="s">
        <v>162</v>
      </c>
    </row>
    <row r="447" s="2" customFormat="1" ht="16.5" customHeight="1">
      <c r="A447" s="40"/>
      <c r="B447" s="41"/>
      <c r="C447" s="309" t="s">
        <v>702</v>
      </c>
      <c r="D447" s="309" t="s">
        <v>280</v>
      </c>
      <c r="E447" s="310" t="s">
        <v>703</v>
      </c>
      <c r="F447" s="311" t="s">
        <v>704</v>
      </c>
      <c r="G447" s="312" t="s">
        <v>197</v>
      </c>
      <c r="H447" s="313">
        <v>1.5</v>
      </c>
      <c r="I447" s="314"/>
      <c r="J447" s="315">
        <f>ROUND(I447*H447,2)</f>
        <v>0</v>
      </c>
      <c r="K447" s="316"/>
      <c r="L447" s="317"/>
      <c r="M447" s="318" t="s">
        <v>1</v>
      </c>
      <c r="N447" s="319" t="s">
        <v>44</v>
      </c>
      <c r="O447" s="93"/>
      <c r="P447" s="273">
        <f>O447*H447</f>
        <v>0</v>
      </c>
      <c r="Q447" s="273">
        <v>0.0060000000000000001</v>
      </c>
      <c r="R447" s="273">
        <f>Q447*H447</f>
        <v>0.0090000000000000011</v>
      </c>
      <c r="S447" s="273">
        <v>0</v>
      </c>
      <c r="T447" s="274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75" t="s">
        <v>283</v>
      </c>
      <c r="AT447" s="275" t="s">
        <v>280</v>
      </c>
      <c r="AU447" s="275" t="s">
        <v>91</v>
      </c>
      <c r="AY447" s="17" t="s">
        <v>162</v>
      </c>
      <c r="BE447" s="150">
        <f>IF(N447="základní",J447,0)</f>
        <v>0</v>
      </c>
      <c r="BF447" s="150">
        <f>IF(N447="snížená",J447,0)</f>
        <v>0</v>
      </c>
      <c r="BG447" s="150">
        <f>IF(N447="zákl. přenesená",J447,0)</f>
        <v>0</v>
      </c>
      <c r="BH447" s="150">
        <f>IF(N447="sníž. přenesená",J447,0)</f>
        <v>0</v>
      </c>
      <c r="BI447" s="150">
        <f>IF(N447="nulová",J447,0)</f>
        <v>0</v>
      </c>
      <c r="BJ447" s="17" t="s">
        <v>91</v>
      </c>
      <c r="BK447" s="150">
        <f>ROUND(I447*H447,2)</f>
        <v>0</v>
      </c>
      <c r="BL447" s="17" t="s">
        <v>276</v>
      </c>
      <c r="BM447" s="275" t="s">
        <v>705</v>
      </c>
    </row>
    <row r="448" s="2" customFormat="1" ht="21.75" customHeight="1">
      <c r="A448" s="40"/>
      <c r="B448" s="41"/>
      <c r="C448" s="263" t="s">
        <v>706</v>
      </c>
      <c r="D448" s="263" t="s">
        <v>166</v>
      </c>
      <c r="E448" s="264" t="s">
        <v>707</v>
      </c>
      <c r="F448" s="265" t="s">
        <v>708</v>
      </c>
      <c r="G448" s="266" t="s">
        <v>275</v>
      </c>
      <c r="H448" s="267">
        <v>8</v>
      </c>
      <c r="I448" s="268"/>
      <c r="J448" s="269">
        <f>ROUND(I448*H448,2)</f>
        <v>0</v>
      </c>
      <c r="K448" s="270"/>
      <c r="L448" s="43"/>
      <c r="M448" s="271" t="s">
        <v>1</v>
      </c>
      <c r="N448" s="272" t="s">
        <v>44</v>
      </c>
      <c r="O448" s="93"/>
      <c r="P448" s="273">
        <f>O448*H448</f>
        <v>0</v>
      </c>
      <c r="Q448" s="273">
        <v>0</v>
      </c>
      <c r="R448" s="273">
        <f>Q448*H448</f>
        <v>0</v>
      </c>
      <c r="S448" s="273">
        <v>0</v>
      </c>
      <c r="T448" s="274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75" t="s">
        <v>276</v>
      </c>
      <c r="AT448" s="275" t="s">
        <v>166</v>
      </c>
      <c r="AU448" s="275" t="s">
        <v>91</v>
      </c>
      <c r="AY448" s="17" t="s">
        <v>162</v>
      </c>
      <c r="BE448" s="150">
        <f>IF(N448="základní",J448,0)</f>
        <v>0</v>
      </c>
      <c r="BF448" s="150">
        <f>IF(N448="snížená",J448,0)</f>
        <v>0</v>
      </c>
      <c r="BG448" s="150">
        <f>IF(N448="zákl. přenesená",J448,0)</f>
        <v>0</v>
      </c>
      <c r="BH448" s="150">
        <f>IF(N448="sníž. přenesená",J448,0)</f>
        <v>0</v>
      </c>
      <c r="BI448" s="150">
        <f>IF(N448="nulová",J448,0)</f>
        <v>0</v>
      </c>
      <c r="BJ448" s="17" t="s">
        <v>91</v>
      </c>
      <c r="BK448" s="150">
        <f>ROUND(I448*H448,2)</f>
        <v>0</v>
      </c>
      <c r="BL448" s="17" t="s">
        <v>276</v>
      </c>
      <c r="BM448" s="275" t="s">
        <v>709</v>
      </c>
    </row>
    <row r="449" s="2" customFormat="1" ht="21.75" customHeight="1">
      <c r="A449" s="40"/>
      <c r="B449" s="41"/>
      <c r="C449" s="309" t="s">
        <v>710</v>
      </c>
      <c r="D449" s="309" t="s">
        <v>280</v>
      </c>
      <c r="E449" s="310" t="s">
        <v>711</v>
      </c>
      <c r="F449" s="311" t="s">
        <v>712</v>
      </c>
      <c r="G449" s="312" t="s">
        <v>275</v>
      </c>
      <c r="H449" s="313">
        <v>2</v>
      </c>
      <c r="I449" s="314"/>
      <c r="J449" s="315">
        <f>ROUND(I449*H449,2)</f>
        <v>0</v>
      </c>
      <c r="K449" s="316"/>
      <c r="L449" s="317"/>
      <c r="M449" s="318" t="s">
        <v>1</v>
      </c>
      <c r="N449" s="319" t="s">
        <v>44</v>
      </c>
      <c r="O449" s="93"/>
      <c r="P449" s="273">
        <f>O449*H449</f>
        <v>0</v>
      </c>
      <c r="Q449" s="273">
        <v>0.00123</v>
      </c>
      <c r="R449" s="273">
        <f>Q449*H449</f>
        <v>0.0024599999999999999</v>
      </c>
      <c r="S449" s="273">
        <v>0</v>
      </c>
      <c r="T449" s="274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75" t="s">
        <v>283</v>
      </c>
      <c r="AT449" s="275" t="s">
        <v>280</v>
      </c>
      <c r="AU449" s="275" t="s">
        <v>91</v>
      </c>
      <c r="AY449" s="17" t="s">
        <v>162</v>
      </c>
      <c r="BE449" s="150">
        <f>IF(N449="základní",J449,0)</f>
        <v>0</v>
      </c>
      <c r="BF449" s="150">
        <f>IF(N449="snížená",J449,0)</f>
        <v>0</v>
      </c>
      <c r="BG449" s="150">
        <f>IF(N449="zákl. přenesená",J449,0)</f>
        <v>0</v>
      </c>
      <c r="BH449" s="150">
        <f>IF(N449="sníž. přenesená",J449,0)</f>
        <v>0</v>
      </c>
      <c r="BI449" s="150">
        <f>IF(N449="nulová",J449,0)</f>
        <v>0</v>
      </c>
      <c r="BJ449" s="17" t="s">
        <v>91</v>
      </c>
      <c r="BK449" s="150">
        <f>ROUND(I449*H449,2)</f>
        <v>0</v>
      </c>
      <c r="BL449" s="17" t="s">
        <v>276</v>
      </c>
      <c r="BM449" s="275" t="s">
        <v>713</v>
      </c>
    </row>
    <row r="450" s="14" customFormat="1">
      <c r="A450" s="14"/>
      <c r="B450" s="287"/>
      <c r="C450" s="288"/>
      <c r="D450" s="278" t="s">
        <v>176</v>
      </c>
      <c r="E450" s="289" t="s">
        <v>1</v>
      </c>
      <c r="F450" s="290" t="s">
        <v>91</v>
      </c>
      <c r="G450" s="288"/>
      <c r="H450" s="291">
        <v>2</v>
      </c>
      <c r="I450" s="292"/>
      <c r="J450" s="288"/>
      <c r="K450" s="288"/>
      <c r="L450" s="293"/>
      <c r="M450" s="294"/>
      <c r="N450" s="295"/>
      <c r="O450" s="295"/>
      <c r="P450" s="295"/>
      <c r="Q450" s="295"/>
      <c r="R450" s="295"/>
      <c r="S450" s="295"/>
      <c r="T450" s="296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97" t="s">
        <v>176</v>
      </c>
      <c r="AU450" s="297" t="s">
        <v>91</v>
      </c>
      <c r="AV450" s="14" t="s">
        <v>91</v>
      </c>
      <c r="AW450" s="14" t="s">
        <v>32</v>
      </c>
      <c r="AX450" s="14" t="s">
        <v>85</v>
      </c>
      <c r="AY450" s="297" t="s">
        <v>162</v>
      </c>
    </row>
    <row r="451" s="2" customFormat="1" ht="21.75" customHeight="1">
      <c r="A451" s="40"/>
      <c r="B451" s="41"/>
      <c r="C451" s="309" t="s">
        <v>714</v>
      </c>
      <c r="D451" s="309" t="s">
        <v>280</v>
      </c>
      <c r="E451" s="310" t="s">
        <v>715</v>
      </c>
      <c r="F451" s="311" t="s">
        <v>716</v>
      </c>
      <c r="G451" s="312" t="s">
        <v>275</v>
      </c>
      <c r="H451" s="313">
        <v>1</v>
      </c>
      <c r="I451" s="314"/>
      <c r="J451" s="315">
        <f>ROUND(I451*H451,2)</f>
        <v>0</v>
      </c>
      <c r="K451" s="316"/>
      <c r="L451" s="317"/>
      <c r="M451" s="318" t="s">
        <v>1</v>
      </c>
      <c r="N451" s="319" t="s">
        <v>44</v>
      </c>
      <c r="O451" s="93"/>
      <c r="P451" s="273">
        <f>O451*H451</f>
        <v>0</v>
      </c>
      <c r="Q451" s="273">
        <v>0.00139</v>
      </c>
      <c r="R451" s="273">
        <f>Q451*H451</f>
        <v>0.00139</v>
      </c>
      <c r="S451" s="273">
        <v>0</v>
      </c>
      <c r="T451" s="274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75" t="s">
        <v>283</v>
      </c>
      <c r="AT451" s="275" t="s">
        <v>280</v>
      </c>
      <c r="AU451" s="275" t="s">
        <v>91</v>
      </c>
      <c r="AY451" s="17" t="s">
        <v>162</v>
      </c>
      <c r="BE451" s="150">
        <f>IF(N451="základní",J451,0)</f>
        <v>0</v>
      </c>
      <c r="BF451" s="150">
        <f>IF(N451="snížená",J451,0)</f>
        <v>0</v>
      </c>
      <c r="BG451" s="150">
        <f>IF(N451="zákl. přenesená",J451,0)</f>
        <v>0</v>
      </c>
      <c r="BH451" s="150">
        <f>IF(N451="sníž. přenesená",J451,0)</f>
        <v>0</v>
      </c>
      <c r="BI451" s="150">
        <f>IF(N451="nulová",J451,0)</f>
        <v>0</v>
      </c>
      <c r="BJ451" s="17" t="s">
        <v>91</v>
      </c>
      <c r="BK451" s="150">
        <f>ROUND(I451*H451,2)</f>
        <v>0</v>
      </c>
      <c r="BL451" s="17" t="s">
        <v>276</v>
      </c>
      <c r="BM451" s="275" t="s">
        <v>717</v>
      </c>
    </row>
    <row r="452" s="2" customFormat="1" ht="21.75" customHeight="1">
      <c r="A452" s="40"/>
      <c r="B452" s="41"/>
      <c r="C452" s="309" t="s">
        <v>496</v>
      </c>
      <c r="D452" s="309" t="s">
        <v>280</v>
      </c>
      <c r="E452" s="310" t="s">
        <v>718</v>
      </c>
      <c r="F452" s="311" t="s">
        <v>719</v>
      </c>
      <c r="G452" s="312" t="s">
        <v>275</v>
      </c>
      <c r="H452" s="313">
        <v>5</v>
      </c>
      <c r="I452" s="314"/>
      <c r="J452" s="315">
        <f>ROUND(I452*H452,2)</f>
        <v>0</v>
      </c>
      <c r="K452" s="316"/>
      <c r="L452" s="317"/>
      <c r="M452" s="318" t="s">
        <v>1</v>
      </c>
      <c r="N452" s="319" t="s">
        <v>44</v>
      </c>
      <c r="O452" s="93"/>
      <c r="P452" s="273">
        <f>O452*H452</f>
        <v>0</v>
      </c>
      <c r="Q452" s="273">
        <v>0.00108</v>
      </c>
      <c r="R452" s="273">
        <f>Q452*H452</f>
        <v>0.0054000000000000003</v>
      </c>
      <c r="S452" s="273">
        <v>0</v>
      </c>
      <c r="T452" s="274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75" t="s">
        <v>283</v>
      </c>
      <c r="AT452" s="275" t="s">
        <v>280</v>
      </c>
      <c r="AU452" s="275" t="s">
        <v>91</v>
      </c>
      <c r="AY452" s="17" t="s">
        <v>162</v>
      </c>
      <c r="BE452" s="150">
        <f>IF(N452="základní",J452,0)</f>
        <v>0</v>
      </c>
      <c r="BF452" s="150">
        <f>IF(N452="snížená",J452,0)</f>
        <v>0</v>
      </c>
      <c r="BG452" s="150">
        <f>IF(N452="zákl. přenesená",J452,0)</f>
        <v>0</v>
      </c>
      <c r="BH452" s="150">
        <f>IF(N452="sníž. přenesená",J452,0)</f>
        <v>0</v>
      </c>
      <c r="BI452" s="150">
        <f>IF(N452="nulová",J452,0)</f>
        <v>0</v>
      </c>
      <c r="BJ452" s="17" t="s">
        <v>91</v>
      </c>
      <c r="BK452" s="150">
        <f>ROUND(I452*H452,2)</f>
        <v>0</v>
      </c>
      <c r="BL452" s="17" t="s">
        <v>276</v>
      </c>
      <c r="BM452" s="275" t="s">
        <v>720</v>
      </c>
    </row>
    <row r="453" s="2" customFormat="1" ht="21.75" customHeight="1">
      <c r="A453" s="40"/>
      <c r="B453" s="41"/>
      <c r="C453" s="263" t="s">
        <v>721</v>
      </c>
      <c r="D453" s="263" t="s">
        <v>166</v>
      </c>
      <c r="E453" s="264" t="s">
        <v>722</v>
      </c>
      <c r="F453" s="265" t="s">
        <v>723</v>
      </c>
      <c r="G453" s="266" t="s">
        <v>275</v>
      </c>
      <c r="H453" s="267">
        <v>2</v>
      </c>
      <c r="I453" s="268"/>
      <c r="J453" s="269">
        <f>ROUND(I453*H453,2)</f>
        <v>0</v>
      </c>
      <c r="K453" s="270"/>
      <c r="L453" s="43"/>
      <c r="M453" s="271" t="s">
        <v>1</v>
      </c>
      <c r="N453" s="272" t="s">
        <v>44</v>
      </c>
      <c r="O453" s="93"/>
      <c r="P453" s="273">
        <f>O453*H453</f>
        <v>0</v>
      </c>
      <c r="Q453" s="273">
        <v>0</v>
      </c>
      <c r="R453" s="273">
        <f>Q453*H453</f>
        <v>0</v>
      </c>
      <c r="S453" s="273">
        <v>0</v>
      </c>
      <c r="T453" s="274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75" t="s">
        <v>276</v>
      </c>
      <c r="AT453" s="275" t="s">
        <v>166</v>
      </c>
      <c r="AU453" s="275" t="s">
        <v>91</v>
      </c>
      <c r="AY453" s="17" t="s">
        <v>162</v>
      </c>
      <c r="BE453" s="150">
        <f>IF(N453="základní",J453,0)</f>
        <v>0</v>
      </c>
      <c r="BF453" s="150">
        <f>IF(N453="snížená",J453,0)</f>
        <v>0</v>
      </c>
      <c r="BG453" s="150">
        <f>IF(N453="zákl. přenesená",J453,0)</f>
        <v>0</v>
      </c>
      <c r="BH453" s="150">
        <f>IF(N453="sníž. přenesená",J453,0)</f>
        <v>0</v>
      </c>
      <c r="BI453" s="150">
        <f>IF(N453="nulová",J453,0)</f>
        <v>0</v>
      </c>
      <c r="BJ453" s="17" t="s">
        <v>91</v>
      </c>
      <c r="BK453" s="150">
        <f>ROUND(I453*H453,2)</f>
        <v>0</v>
      </c>
      <c r="BL453" s="17" t="s">
        <v>276</v>
      </c>
      <c r="BM453" s="275" t="s">
        <v>724</v>
      </c>
    </row>
    <row r="454" s="2" customFormat="1" ht="21.75" customHeight="1">
      <c r="A454" s="40"/>
      <c r="B454" s="41"/>
      <c r="C454" s="309" t="s">
        <v>725</v>
      </c>
      <c r="D454" s="309" t="s">
        <v>280</v>
      </c>
      <c r="E454" s="310" t="s">
        <v>726</v>
      </c>
      <c r="F454" s="311" t="s">
        <v>727</v>
      </c>
      <c r="G454" s="312" t="s">
        <v>275</v>
      </c>
      <c r="H454" s="313">
        <v>2</v>
      </c>
      <c r="I454" s="314"/>
      <c r="J454" s="315">
        <f>ROUND(I454*H454,2)</f>
        <v>0</v>
      </c>
      <c r="K454" s="316"/>
      <c r="L454" s="317"/>
      <c r="M454" s="318" t="s">
        <v>1</v>
      </c>
      <c r="N454" s="319" t="s">
        <v>44</v>
      </c>
      <c r="O454" s="93"/>
      <c r="P454" s="273">
        <f>O454*H454</f>
        <v>0</v>
      </c>
      <c r="Q454" s="273">
        <v>0.0018799999999999999</v>
      </c>
      <c r="R454" s="273">
        <f>Q454*H454</f>
        <v>0.0037599999999999999</v>
      </c>
      <c r="S454" s="273">
        <v>0</v>
      </c>
      <c r="T454" s="274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75" t="s">
        <v>283</v>
      </c>
      <c r="AT454" s="275" t="s">
        <v>280</v>
      </c>
      <c r="AU454" s="275" t="s">
        <v>91</v>
      </c>
      <c r="AY454" s="17" t="s">
        <v>162</v>
      </c>
      <c r="BE454" s="150">
        <f>IF(N454="základní",J454,0)</f>
        <v>0</v>
      </c>
      <c r="BF454" s="150">
        <f>IF(N454="snížená",J454,0)</f>
        <v>0</v>
      </c>
      <c r="BG454" s="150">
        <f>IF(N454="zákl. přenesená",J454,0)</f>
        <v>0</v>
      </c>
      <c r="BH454" s="150">
        <f>IF(N454="sníž. přenesená",J454,0)</f>
        <v>0</v>
      </c>
      <c r="BI454" s="150">
        <f>IF(N454="nulová",J454,0)</f>
        <v>0</v>
      </c>
      <c r="BJ454" s="17" t="s">
        <v>91</v>
      </c>
      <c r="BK454" s="150">
        <f>ROUND(I454*H454,2)</f>
        <v>0</v>
      </c>
      <c r="BL454" s="17" t="s">
        <v>276</v>
      </c>
      <c r="BM454" s="275" t="s">
        <v>728</v>
      </c>
    </row>
    <row r="455" s="2" customFormat="1" ht="21.75" customHeight="1">
      <c r="A455" s="40"/>
      <c r="B455" s="41"/>
      <c r="C455" s="263" t="s">
        <v>729</v>
      </c>
      <c r="D455" s="263" t="s">
        <v>166</v>
      </c>
      <c r="E455" s="264" t="s">
        <v>730</v>
      </c>
      <c r="F455" s="265" t="s">
        <v>731</v>
      </c>
      <c r="G455" s="266" t="s">
        <v>275</v>
      </c>
      <c r="H455" s="267">
        <v>2</v>
      </c>
      <c r="I455" s="268"/>
      <c r="J455" s="269">
        <f>ROUND(I455*H455,2)</f>
        <v>0</v>
      </c>
      <c r="K455" s="270"/>
      <c r="L455" s="43"/>
      <c r="M455" s="271" t="s">
        <v>1</v>
      </c>
      <c r="N455" s="272" t="s">
        <v>44</v>
      </c>
      <c r="O455" s="93"/>
      <c r="P455" s="273">
        <f>O455*H455</f>
        <v>0</v>
      </c>
      <c r="Q455" s="273">
        <v>0</v>
      </c>
      <c r="R455" s="273">
        <f>Q455*H455</f>
        <v>0</v>
      </c>
      <c r="S455" s="273">
        <v>0.13100000000000001</v>
      </c>
      <c r="T455" s="274">
        <f>S455*H455</f>
        <v>0.26200000000000001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75" t="s">
        <v>276</v>
      </c>
      <c r="AT455" s="275" t="s">
        <v>166</v>
      </c>
      <c r="AU455" s="275" t="s">
        <v>91</v>
      </c>
      <c r="AY455" s="17" t="s">
        <v>162</v>
      </c>
      <c r="BE455" s="150">
        <f>IF(N455="základní",J455,0)</f>
        <v>0</v>
      </c>
      <c r="BF455" s="150">
        <f>IF(N455="snížená",J455,0)</f>
        <v>0</v>
      </c>
      <c r="BG455" s="150">
        <f>IF(N455="zákl. přenesená",J455,0)</f>
        <v>0</v>
      </c>
      <c r="BH455" s="150">
        <f>IF(N455="sníž. přenesená",J455,0)</f>
        <v>0</v>
      </c>
      <c r="BI455" s="150">
        <f>IF(N455="nulová",J455,0)</f>
        <v>0</v>
      </c>
      <c r="BJ455" s="17" t="s">
        <v>91</v>
      </c>
      <c r="BK455" s="150">
        <f>ROUND(I455*H455,2)</f>
        <v>0</v>
      </c>
      <c r="BL455" s="17" t="s">
        <v>276</v>
      </c>
      <c r="BM455" s="275" t="s">
        <v>732</v>
      </c>
    </row>
    <row r="456" s="2" customFormat="1" ht="21.75" customHeight="1">
      <c r="A456" s="40"/>
      <c r="B456" s="41"/>
      <c r="C456" s="263" t="s">
        <v>733</v>
      </c>
      <c r="D456" s="263" t="s">
        <v>166</v>
      </c>
      <c r="E456" s="264" t="s">
        <v>734</v>
      </c>
      <c r="F456" s="265" t="s">
        <v>735</v>
      </c>
      <c r="G456" s="266" t="s">
        <v>247</v>
      </c>
      <c r="H456" s="267">
        <v>0.059999999999999998</v>
      </c>
      <c r="I456" s="268"/>
      <c r="J456" s="269">
        <f>ROUND(I456*H456,2)</f>
        <v>0</v>
      </c>
      <c r="K456" s="270"/>
      <c r="L456" s="43"/>
      <c r="M456" s="271" t="s">
        <v>1</v>
      </c>
      <c r="N456" s="272" t="s">
        <v>44</v>
      </c>
      <c r="O456" s="93"/>
      <c r="P456" s="273">
        <f>O456*H456</f>
        <v>0</v>
      </c>
      <c r="Q456" s="273">
        <v>0</v>
      </c>
      <c r="R456" s="273">
        <f>Q456*H456</f>
        <v>0</v>
      </c>
      <c r="S456" s="273">
        <v>0</v>
      </c>
      <c r="T456" s="274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75" t="s">
        <v>276</v>
      </c>
      <c r="AT456" s="275" t="s">
        <v>166</v>
      </c>
      <c r="AU456" s="275" t="s">
        <v>91</v>
      </c>
      <c r="AY456" s="17" t="s">
        <v>162</v>
      </c>
      <c r="BE456" s="150">
        <f>IF(N456="základní",J456,0)</f>
        <v>0</v>
      </c>
      <c r="BF456" s="150">
        <f>IF(N456="snížená",J456,0)</f>
        <v>0</v>
      </c>
      <c r="BG456" s="150">
        <f>IF(N456="zákl. přenesená",J456,0)</f>
        <v>0</v>
      </c>
      <c r="BH456" s="150">
        <f>IF(N456="sníž. přenesená",J456,0)</f>
        <v>0</v>
      </c>
      <c r="BI456" s="150">
        <f>IF(N456="nulová",J456,0)</f>
        <v>0</v>
      </c>
      <c r="BJ456" s="17" t="s">
        <v>91</v>
      </c>
      <c r="BK456" s="150">
        <f>ROUND(I456*H456,2)</f>
        <v>0</v>
      </c>
      <c r="BL456" s="17" t="s">
        <v>276</v>
      </c>
      <c r="BM456" s="275" t="s">
        <v>736</v>
      </c>
    </row>
    <row r="457" s="12" customFormat="1" ht="22.8" customHeight="1">
      <c r="A457" s="12"/>
      <c r="B457" s="247"/>
      <c r="C457" s="248"/>
      <c r="D457" s="249" t="s">
        <v>77</v>
      </c>
      <c r="E457" s="261" t="s">
        <v>737</v>
      </c>
      <c r="F457" s="261" t="s">
        <v>738</v>
      </c>
      <c r="G457" s="248"/>
      <c r="H457" s="248"/>
      <c r="I457" s="251"/>
      <c r="J457" s="262">
        <f>BK457</f>
        <v>0</v>
      </c>
      <c r="K457" s="248"/>
      <c r="L457" s="253"/>
      <c r="M457" s="254"/>
      <c r="N457" s="255"/>
      <c r="O457" s="255"/>
      <c r="P457" s="256">
        <f>SUM(P458:P472)</f>
        <v>0</v>
      </c>
      <c r="Q457" s="255"/>
      <c r="R457" s="256">
        <f>SUM(R458:R472)</f>
        <v>0.19497899999999999</v>
      </c>
      <c r="S457" s="255"/>
      <c r="T457" s="257">
        <f>SUM(T458:T472)</f>
        <v>0.51399059999999996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58" t="s">
        <v>91</v>
      </c>
      <c r="AT457" s="259" t="s">
        <v>77</v>
      </c>
      <c r="AU457" s="259" t="s">
        <v>85</v>
      </c>
      <c r="AY457" s="258" t="s">
        <v>162</v>
      </c>
      <c r="BK457" s="260">
        <f>SUM(BK458:BK472)</f>
        <v>0</v>
      </c>
    </row>
    <row r="458" s="2" customFormat="1" ht="16.5" customHeight="1">
      <c r="A458" s="40"/>
      <c r="B458" s="41"/>
      <c r="C458" s="263" t="s">
        <v>739</v>
      </c>
      <c r="D458" s="263" t="s">
        <v>166</v>
      </c>
      <c r="E458" s="264" t="s">
        <v>740</v>
      </c>
      <c r="F458" s="265" t="s">
        <v>741</v>
      </c>
      <c r="G458" s="266" t="s">
        <v>169</v>
      </c>
      <c r="H458" s="267">
        <v>6.1799999999999997</v>
      </c>
      <c r="I458" s="268"/>
      <c r="J458" s="269">
        <f>ROUND(I458*H458,2)</f>
        <v>0</v>
      </c>
      <c r="K458" s="270"/>
      <c r="L458" s="43"/>
      <c r="M458" s="271" t="s">
        <v>1</v>
      </c>
      <c r="N458" s="272" t="s">
        <v>44</v>
      </c>
      <c r="O458" s="93"/>
      <c r="P458" s="273">
        <f>O458*H458</f>
        <v>0</v>
      </c>
      <c r="Q458" s="273">
        <v>0</v>
      </c>
      <c r="R458" s="273">
        <f>Q458*H458</f>
        <v>0</v>
      </c>
      <c r="S458" s="273">
        <v>0</v>
      </c>
      <c r="T458" s="274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75" t="s">
        <v>276</v>
      </c>
      <c r="AT458" s="275" t="s">
        <v>166</v>
      </c>
      <c r="AU458" s="275" t="s">
        <v>91</v>
      </c>
      <c r="AY458" s="17" t="s">
        <v>162</v>
      </c>
      <c r="BE458" s="150">
        <f>IF(N458="základní",J458,0)</f>
        <v>0</v>
      </c>
      <c r="BF458" s="150">
        <f>IF(N458="snížená",J458,0)</f>
        <v>0</v>
      </c>
      <c r="BG458" s="150">
        <f>IF(N458="zákl. přenesená",J458,0)</f>
        <v>0</v>
      </c>
      <c r="BH458" s="150">
        <f>IF(N458="sníž. přenesená",J458,0)</f>
        <v>0</v>
      </c>
      <c r="BI458" s="150">
        <f>IF(N458="nulová",J458,0)</f>
        <v>0</v>
      </c>
      <c r="BJ458" s="17" t="s">
        <v>91</v>
      </c>
      <c r="BK458" s="150">
        <f>ROUND(I458*H458,2)</f>
        <v>0</v>
      </c>
      <c r="BL458" s="17" t="s">
        <v>276</v>
      </c>
      <c r="BM458" s="275" t="s">
        <v>742</v>
      </c>
    </row>
    <row r="459" s="13" customFormat="1">
      <c r="A459" s="13"/>
      <c r="B459" s="276"/>
      <c r="C459" s="277"/>
      <c r="D459" s="278" t="s">
        <v>176</v>
      </c>
      <c r="E459" s="279" t="s">
        <v>1</v>
      </c>
      <c r="F459" s="280" t="s">
        <v>205</v>
      </c>
      <c r="G459" s="277"/>
      <c r="H459" s="279" t="s">
        <v>1</v>
      </c>
      <c r="I459" s="281"/>
      <c r="J459" s="277"/>
      <c r="K459" s="277"/>
      <c r="L459" s="282"/>
      <c r="M459" s="283"/>
      <c r="N459" s="284"/>
      <c r="O459" s="284"/>
      <c r="P459" s="284"/>
      <c r="Q459" s="284"/>
      <c r="R459" s="284"/>
      <c r="S459" s="284"/>
      <c r="T459" s="28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86" t="s">
        <v>176</v>
      </c>
      <c r="AU459" s="286" t="s">
        <v>91</v>
      </c>
      <c r="AV459" s="13" t="s">
        <v>85</v>
      </c>
      <c r="AW459" s="13" t="s">
        <v>32</v>
      </c>
      <c r="AX459" s="13" t="s">
        <v>78</v>
      </c>
      <c r="AY459" s="286" t="s">
        <v>162</v>
      </c>
    </row>
    <row r="460" s="14" customFormat="1">
      <c r="A460" s="14"/>
      <c r="B460" s="287"/>
      <c r="C460" s="288"/>
      <c r="D460" s="278" t="s">
        <v>176</v>
      </c>
      <c r="E460" s="289" t="s">
        <v>1</v>
      </c>
      <c r="F460" s="290" t="s">
        <v>206</v>
      </c>
      <c r="G460" s="288"/>
      <c r="H460" s="291">
        <v>6.1799999999999997</v>
      </c>
      <c r="I460" s="292"/>
      <c r="J460" s="288"/>
      <c r="K460" s="288"/>
      <c r="L460" s="293"/>
      <c r="M460" s="294"/>
      <c r="N460" s="295"/>
      <c r="O460" s="295"/>
      <c r="P460" s="295"/>
      <c r="Q460" s="295"/>
      <c r="R460" s="295"/>
      <c r="S460" s="295"/>
      <c r="T460" s="296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97" t="s">
        <v>176</v>
      </c>
      <c r="AU460" s="297" t="s">
        <v>91</v>
      </c>
      <c r="AV460" s="14" t="s">
        <v>91</v>
      </c>
      <c r="AW460" s="14" t="s">
        <v>32</v>
      </c>
      <c r="AX460" s="14" t="s">
        <v>85</v>
      </c>
      <c r="AY460" s="297" t="s">
        <v>162</v>
      </c>
    </row>
    <row r="461" s="2" customFormat="1" ht="16.5" customHeight="1">
      <c r="A461" s="40"/>
      <c r="B461" s="41"/>
      <c r="C461" s="263" t="s">
        <v>743</v>
      </c>
      <c r="D461" s="263" t="s">
        <v>166</v>
      </c>
      <c r="E461" s="264" t="s">
        <v>744</v>
      </c>
      <c r="F461" s="265" t="s">
        <v>745</v>
      </c>
      <c r="G461" s="266" t="s">
        <v>169</v>
      </c>
      <c r="H461" s="267">
        <v>6.1799999999999997</v>
      </c>
      <c r="I461" s="268"/>
      <c r="J461" s="269">
        <f>ROUND(I461*H461,2)</f>
        <v>0</v>
      </c>
      <c r="K461" s="270"/>
      <c r="L461" s="43"/>
      <c r="M461" s="271" t="s">
        <v>1</v>
      </c>
      <c r="N461" s="272" t="s">
        <v>44</v>
      </c>
      <c r="O461" s="93"/>
      <c r="P461" s="273">
        <f>O461*H461</f>
        <v>0</v>
      </c>
      <c r="Q461" s="273">
        <v>0.0045500000000000002</v>
      </c>
      <c r="R461" s="273">
        <f>Q461*H461</f>
        <v>0.028119000000000002</v>
      </c>
      <c r="S461" s="273">
        <v>0</v>
      </c>
      <c r="T461" s="274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75" t="s">
        <v>276</v>
      </c>
      <c r="AT461" s="275" t="s">
        <v>166</v>
      </c>
      <c r="AU461" s="275" t="s">
        <v>91</v>
      </c>
      <c r="AY461" s="17" t="s">
        <v>162</v>
      </c>
      <c r="BE461" s="150">
        <f>IF(N461="základní",J461,0)</f>
        <v>0</v>
      </c>
      <c r="BF461" s="150">
        <f>IF(N461="snížená",J461,0)</f>
        <v>0</v>
      </c>
      <c r="BG461" s="150">
        <f>IF(N461="zákl. přenesená",J461,0)</f>
        <v>0</v>
      </c>
      <c r="BH461" s="150">
        <f>IF(N461="sníž. přenesená",J461,0)</f>
        <v>0</v>
      </c>
      <c r="BI461" s="150">
        <f>IF(N461="nulová",J461,0)</f>
        <v>0</v>
      </c>
      <c r="BJ461" s="17" t="s">
        <v>91</v>
      </c>
      <c r="BK461" s="150">
        <f>ROUND(I461*H461,2)</f>
        <v>0</v>
      </c>
      <c r="BL461" s="17" t="s">
        <v>276</v>
      </c>
      <c r="BM461" s="275" t="s">
        <v>746</v>
      </c>
    </row>
    <row r="462" s="13" customFormat="1">
      <c r="A462" s="13"/>
      <c r="B462" s="276"/>
      <c r="C462" s="277"/>
      <c r="D462" s="278" t="s">
        <v>176</v>
      </c>
      <c r="E462" s="279" t="s">
        <v>1</v>
      </c>
      <c r="F462" s="280" t="s">
        <v>205</v>
      </c>
      <c r="G462" s="277"/>
      <c r="H462" s="279" t="s">
        <v>1</v>
      </c>
      <c r="I462" s="281"/>
      <c r="J462" s="277"/>
      <c r="K462" s="277"/>
      <c r="L462" s="282"/>
      <c r="M462" s="283"/>
      <c r="N462" s="284"/>
      <c r="O462" s="284"/>
      <c r="P462" s="284"/>
      <c r="Q462" s="284"/>
      <c r="R462" s="284"/>
      <c r="S462" s="284"/>
      <c r="T462" s="28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86" t="s">
        <v>176</v>
      </c>
      <c r="AU462" s="286" t="s">
        <v>91</v>
      </c>
      <c r="AV462" s="13" t="s">
        <v>85</v>
      </c>
      <c r="AW462" s="13" t="s">
        <v>32</v>
      </c>
      <c r="AX462" s="13" t="s">
        <v>78</v>
      </c>
      <c r="AY462" s="286" t="s">
        <v>162</v>
      </c>
    </row>
    <row r="463" s="14" customFormat="1">
      <c r="A463" s="14"/>
      <c r="B463" s="287"/>
      <c r="C463" s="288"/>
      <c r="D463" s="278" t="s">
        <v>176</v>
      </c>
      <c r="E463" s="289" t="s">
        <v>1</v>
      </c>
      <c r="F463" s="290" t="s">
        <v>206</v>
      </c>
      <c r="G463" s="288"/>
      <c r="H463" s="291">
        <v>6.1799999999999997</v>
      </c>
      <c r="I463" s="292"/>
      <c r="J463" s="288"/>
      <c r="K463" s="288"/>
      <c r="L463" s="293"/>
      <c r="M463" s="294"/>
      <c r="N463" s="295"/>
      <c r="O463" s="295"/>
      <c r="P463" s="295"/>
      <c r="Q463" s="295"/>
      <c r="R463" s="295"/>
      <c r="S463" s="295"/>
      <c r="T463" s="29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97" t="s">
        <v>176</v>
      </c>
      <c r="AU463" s="297" t="s">
        <v>91</v>
      </c>
      <c r="AV463" s="14" t="s">
        <v>91</v>
      </c>
      <c r="AW463" s="14" t="s">
        <v>32</v>
      </c>
      <c r="AX463" s="14" t="s">
        <v>85</v>
      </c>
      <c r="AY463" s="297" t="s">
        <v>162</v>
      </c>
    </row>
    <row r="464" s="2" customFormat="1" ht="21.75" customHeight="1">
      <c r="A464" s="40"/>
      <c r="B464" s="41"/>
      <c r="C464" s="263" t="s">
        <v>747</v>
      </c>
      <c r="D464" s="263" t="s">
        <v>166</v>
      </c>
      <c r="E464" s="264" t="s">
        <v>748</v>
      </c>
      <c r="F464" s="265" t="s">
        <v>749</v>
      </c>
      <c r="G464" s="266" t="s">
        <v>169</v>
      </c>
      <c r="H464" s="267">
        <v>6.1799999999999997</v>
      </c>
      <c r="I464" s="268"/>
      <c r="J464" s="269">
        <f>ROUND(I464*H464,2)</f>
        <v>0</v>
      </c>
      <c r="K464" s="270"/>
      <c r="L464" s="43"/>
      <c r="M464" s="271" t="s">
        <v>1</v>
      </c>
      <c r="N464" s="272" t="s">
        <v>44</v>
      </c>
      <c r="O464" s="93"/>
      <c r="P464" s="273">
        <f>O464*H464</f>
        <v>0</v>
      </c>
      <c r="Q464" s="273">
        <v>0</v>
      </c>
      <c r="R464" s="273">
        <f>Q464*H464</f>
        <v>0</v>
      </c>
      <c r="S464" s="273">
        <v>0.083169999999999994</v>
      </c>
      <c r="T464" s="274">
        <f>S464*H464</f>
        <v>0.51399059999999996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75" t="s">
        <v>276</v>
      </c>
      <c r="AT464" s="275" t="s">
        <v>166</v>
      </c>
      <c r="AU464" s="275" t="s">
        <v>91</v>
      </c>
      <c r="AY464" s="17" t="s">
        <v>162</v>
      </c>
      <c r="BE464" s="150">
        <f>IF(N464="základní",J464,0)</f>
        <v>0</v>
      </c>
      <c r="BF464" s="150">
        <f>IF(N464="snížená",J464,0)</f>
        <v>0</v>
      </c>
      <c r="BG464" s="150">
        <f>IF(N464="zákl. přenesená",J464,0)</f>
        <v>0</v>
      </c>
      <c r="BH464" s="150">
        <f>IF(N464="sníž. přenesená",J464,0)</f>
        <v>0</v>
      </c>
      <c r="BI464" s="150">
        <f>IF(N464="nulová",J464,0)</f>
        <v>0</v>
      </c>
      <c r="BJ464" s="17" t="s">
        <v>91</v>
      </c>
      <c r="BK464" s="150">
        <f>ROUND(I464*H464,2)</f>
        <v>0</v>
      </c>
      <c r="BL464" s="17" t="s">
        <v>276</v>
      </c>
      <c r="BM464" s="275" t="s">
        <v>750</v>
      </c>
    </row>
    <row r="465" s="13" customFormat="1">
      <c r="A465" s="13"/>
      <c r="B465" s="276"/>
      <c r="C465" s="277"/>
      <c r="D465" s="278" t="s">
        <v>176</v>
      </c>
      <c r="E465" s="279" t="s">
        <v>1</v>
      </c>
      <c r="F465" s="280" t="s">
        <v>205</v>
      </c>
      <c r="G465" s="277"/>
      <c r="H465" s="279" t="s">
        <v>1</v>
      </c>
      <c r="I465" s="281"/>
      <c r="J465" s="277"/>
      <c r="K465" s="277"/>
      <c r="L465" s="282"/>
      <c r="M465" s="283"/>
      <c r="N465" s="284"/>
      <c r="O465" s="284"/>
      <c r="P465" s="284"/>
      <c r="Q465" s="284"/>
      <c r="R465" s="284"/>
      <c r="S465" s="284"/>
      <c r="T465" s="28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86" t="s">
        <v>176</v>
      </c>
      <c r="AU465" s="286" t="s">
        <v>91</v>
      </c>
      <c r="AV465" s="13" t="s">
        <v>85</v>
      </c>
      <c r="AW465" s="13" t="s">
        <v>32</v>
      </c>
      <c r="AX465" s="13" t="s">
        <v>78</v>
      </c>
      <c r="AY465" s="286" t="s">
        <v>162</v>
      </c>
    </row>
    <row r="466" s="14" customFormat="1">
      <c r="A466" s="14"/>
      <c r="B466" s="287"/>
      <c r="C466" s="288"/>
      <c r="D466" s="278" t="s">
        <v>176</v>
      </c>
      <c r="E466" s="289" t="s">
        <v>1</v>
      </c>
      <c r="F466" s="290" t="s">
        <v>206</v>
      </c>
      <c r="G466" s="288"/>
      <c r="H466" s="291">
        <v>6.1799999999999997</v>
      </c>
      <c r="I466" s="292"/>
      <c r="J466" s="288"/>
      <c r="K466" s="288"/>
      <c r="L466" s="293"/>
      <c r="M466" s="294"/>
      <c r="N466" s="295"/>
      <c r="O466" s="295"/>
      <c r="P466" s="295"/>
      <c r="Q466" s="295"/>
      <c r="R466" s="295"/>
      <c r="S466" s="295"/>
      <c r="T466" s="296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97" t="s">
        <v>176</v>
      </c>
      <c r="AU466" s="297" t="s">
        <v>91</v>
      </c>
      <c r="AV466" s="14" t="s">
        <v>91</v>
      </c>
      <c r="AW466" s="14" t="s">
        <v>32</v>
      </c>
      <c r="AX466" s="14" t="s">
        <v>85</v>
      </c>
      <c r="AY466" s="297" t="s">
        <v>162</v>
      </c>
    </row>
    <row r="467" s="2" customFormat="1" ht="33" customHeight="1">
      <c r="A467" s="40"/>
      <c r="B467" s="41"/>
      <c r="C467" s="263" t="s">
        <v>751</v>
      </c>
      <c r="D467" s="263" t="s">
        <v>166</v>
      </c>
      <c r="E467" s="264" t="s">
        <v>752</v>
      </c>
      <c r="F467" s="265" t="s">
        <v>753</v>
      </c>
      <c r="G467" s="266" t="s">
        <v>169</v>
      </c>
      <c r="H467" s="267">
        <v>6.1799999999999997</v>
      </c>
      <c r="I467" s="268"/>
      <c r="J467" s="269">
        <f>ROUND(I467*H467,2)</f>
        <v>0</v>
      </c>
      <c r="K467" s="270"/>
      <c r="L467" s="43"/>
      <c r="M467" s="271" t="s">
        <v>1</v>
      </c>
      <c r="N467" s="272" t="s">
        <v>44</v>
      </c>
      <c r="O467" s="93"/>
      <c r="P467" s="273">
        <f>O467*H467</f>
        <v>0</v>
      </c>
      <c r="Q467" s="273">
        <v>0.0058799999999999998</v>
      </c>
      <c r="R467" s="273">
        <f>Q467*H467</f>
        <v>0.0363384</v>
      </c>
      <c r="S467" s="273">
        <v>0</v>
      </c>
      <c r="T467" s="274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75" t="s">
        <v>276</v>
      </c>
      <c r="AT467" s="275" t="s">
        <v>166</v>
      </c>
      <c r="AU467" s="275" t="s">
        <v>91</v>
      </c>
      <c r="AY467" s="17" t="s">
        <v>162</v>
      </c>
      <c r="BE467" s="150">
        <f>IF(N467="základní",J467,0)</f>
        <v>0</v>
      </c>
      <c r="BF467" s="150">
        <f>IF(N467="snížená",J467,0)</f>
        <v>0</v>
      </c>
      <c r="BG467" s="150">
        <f>IF(N467="zákl. přenesená",J467,0)</f>
        <v>0</v>
      </c>
      <c r="BH467" s="150">
        <f>IF(N467="sníž. přenesená",J467,0)</f>
        <v>0</v>
      </c>
      <c r="BI467" s="150">
        <f>IF(N467="nulová",J467,0)</f>
        <v>0</v>
      </c>
      <c r="BJ467" s="17" t="s">
        <v>91</v>
      </c>
      <c r="BK467" s="150">
        <f>ROUND(I467*H467,2)</f>
        <v>0</v>
      </c>
      <c r="BL467" s="17" t="s">
        <v>276</v>
      </c>
      <c r="BM467" s="275" t="s">
        <v>754</v>
      </c>
    </row>
    <row r="468" s="13" customFormat="1">
      <c r="A468" s="13"/>
      <c r="B468" s="276"/>
      <c r="C468" s="277"/>
      <c r="D468" s="278" t="s">
        <v>176</v>
      </c>
      <c r="E468" s="279" t="s">
        <v>1</v>
      </c>
      <c r="F468" s="280" t="s">
        <v>205</v>
      </c>
      <c r="G468" s="277"/>
      <c r="H468" s="279" t="s">
        <v>1</v>
      </c>
      <c r="I468" s="281"/>
      <c r="J468" s="277"/>
      <c r="K468" s="277"/>
      <c r="L468" s="282"/>
      <c r="M468" s="283"/>
      <c r="N468" s="284"/>
      <c r="O468" s="284"/>
      <c r="P468" s="284"/>
      <c r="Q468" s="284"/>
      <c r="R468" s="284"/>
      <c r="S468" s="284"/>
      <c r="T468" s="28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86" t="s">
        <v>176</v>
      </c>
      <c r="AU468" s="286" t="s">
        <v>91</v>
      </c>
      <c r="AV468" s="13" t="s">
        <v>85</v>
      </c>
      <c r="AW468" s="13" t="s">
        <v>32</v>
      </c>
      <c r="AX468" s="13" t="s">
        <v>78</v>
      </c>
      <c r="AY468" s="286" t="s">
        <v>162</v>
      </c>
    </row>
    <row r="469" s="14" customFormat="1">
      <c r="A469" s="14"/>
      <c r="B469" s="287"/>
      <c r="C469" s="288"/>
      <c r="D469" s="278" t="s">
        <v>176</v>
      </c>
      <c r="E469" s="289" t="s">
        <v>1</v>
      </c>
      <c r="F469" s="290" t="s">
        <v>206</v>
      </c>
      <c r="G469" s="288"/>
      <c r="H469" s="291">
        <v>6.1799999999999997</v>
      </c>
      <c r="I469" s="292"/>
      <c r="J469" s="288"/>
      <c r="K469" s="288"/>
      <c r="L469" s="293"/>
      <c r="M469" s="294"/>
      <c r="N469" s="295"/>
      <c r="O469" s="295"/>
      <c r="P469" s="295"/>
      <c r="Q469" s="295"/>
      <c r="R469" s="295"/>
      <c r="S469" s="295"/>
      <c r="T469" s="296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97" t="s">
        <v>176</v>
      </c>
      <c r="AU469" s="297" t="s">
        <v>91</v>
      </c>
      <c r="AV469" s="14" t="s">
        <v>91</v>
      </c>
      <c r="AW469" s="14" t="s">
        <v>32</v>
      </c>
      <c r="AX469" s="14" t="s">
        <v>85</v>
      </c>
      <c r="AY469" s="297" t="s">
        <v>162</v>
      </c>
    </row>
    <row r="470" s="2" customFormat="1" ht="33" customHeight="1">
      <c r="A470" s="40"/>
      <c r="B470" s="41"/>
      <c r="C470" s="309" t="s">
        <v>755</v>
      </c>
      <c r="D470" s="309" t="s">
        <v>280</v>
      </c>
      <c r="E470" s="310" t="s">
        <v>756</v>
      </c>
      <c r="F470" s="311" t="s">
        <v>757</v>
      </c>
      <c r="G470" s="312" t="s">
        <v>169</v>
      </c>
      <c r="H470" s="313">
        <v>6.798</v>
      </c>
      <c r="I470" s="314"/>
      <c r="J470" s="315">
        <f>ROUND(I470*H470,2)</f>
        <v>0</v>
      </c>
      <c r="K470" s="316"/>
      <c r="L470" s="317"/>
      <c r="M470" s="318" t="s">
        <v>1</v>
      </c>
      <c r="N470" s="319" t="s">
        <v>44</v>
      </c>
      <c r="O470" s="93"/>
      <c r="P470" s="273">
        <f>O470*H470</f>
        <v>0</v>
      </c>
      <c r="Q470" s="273">
        <v>0.019199999999999998</v>
      </c>
      <c r="R470" s="273">
        <f>Q470*H470</f>
        <v>0.13052159999999999</v>
      </c>
      <c r="S470" s="273">
        <v>0</v>
      </c>
      <c r="T470" s="274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75" t="s">
        <v>283</v>
      </c>
      <c r="AT470" s="275" t="s">
        <v>280</v>
      </c>
      <c r="AU470" s="275" t="s">
        <v>91</v>
      </c>
      <c r="AY470" s="17" t="s">
        <v>162</v>
      </c>
      <c r="BE470" s="150">
        <f>IF(N470="základní",J470,0)</f>
        <v>0</v>
      </c>
      <c r="BF470" s="150">
        <f>IF(N470="snížená",J470,0)</f>
        <v>0</v>
      </c>
      <c r="BG470" s="150">
        <f>IF(N470="zákl. přenesená",J470,0)</f>
        <v>0</v>
      </c>
      <c r="BH470" s="150">
        <f>IF(N470="sníž. přenesená",J470,0)</f>
        <v>0</v>
      </c>
      <c r="BI470" s="150">
        <f>IF(N470="nulová",J470,0)</f>
        <v>0</v>
      </c>
      <c r="BJ470" s="17" t="s">
        <v>91</v>
      </c>
      <c r="BK470" s="150">
        <f>ROUND(I470*H470,2)</f>
        <v>0</v>
      </c>
      <c r="BL470" s="17" t="s">
        <v>276</v>
      </c>
      <c r="BM470" s="275" t="s">
        <v>758</v>
      </c>
    </row>
    <row r="471" s="14" customFormat="1">
      <c r="A471" s="14"/>
      <c r="B471" s="287"/>
      <c r="C471" s="288"/>
      <c r="D471" s="278" t="s">
        <v>176</v>
      </c>
      <c r="E471" s="288"/>
      <c r="F471" s="290" t="s">
        <v>759</v>
      </c>
      <c r="G471" s="288"/>
      <c r="H471" s="291">
        <v>6.798</v>
      </c>
      <c r="I471" s="292"/>
      <c r="J471" s="288"/>
      <c r="K471" s="288"/>
      <c r="L471" s="293"/>
      <c r="M471" s="294"/>
      <c r="N471" s="295"/>
      <c r="O471" s="295"/>
      <c r="P471" s="295"/>
      <c r="Q471" s="295"/>
      <c r="R471" s="295"/>
      <c r="S471" s="295"/>
      <c r="T471" s="29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97" t="s">
        <v>176</v>
      </c>
      <c r="AU471" s="297" t="s">
        <v>91</v>
      </c>
      <c r="AV471" s="14" t="s">
        <v>91</v>
      </c>
      <c r="AW471" s="14" t="s">
        <v>4</v>
      </c>
      <c r="AX471" s="14" t="s">
        <v>85</v>
      </c>
      <c r="AY471" s="297" t="s">
        <v>162</v>
      </c>
    </row>
    <row r="472" s="2" customFormat="1" ht="21.75" customHeight="1">
      <c r="A472" s="40"/>
      <c r="B472" s="41"/>
      <c r="C472" s="263" t="s">
        <v>760</v>
      </c>
      <c r="D472" s="263" t="s">
        <v>166</v>
      </c>
      <c r="E472" s="264" t="s">
        <v>761</v>
      </c>
      <c r="F472" s="265" t="s">
        <v>762</v>
      </c>
      <c r="G472" s="266" t="s">
        <v>247</v>
      </c>
      <c r="H472" s="267">
        <v>0.19500000000000001</v>
      </c>
      <c r="I472" s="268"/>
      <c r="J472" s="269">
        <f>ROUND(I472*H472,2)</f>
        <v>0</v>
      </c>
      <c r="K472" s="270"/>
      <c r="L472" s="43"/>
      <c r="M472" s="271" t="s">
        <v>1</v>
      </c>
      <c r="N472" s="272" t="s">
        <v>44</v>
      </c>
      <c r="O472" s="93"/>
      <c r="P472" s="273">
        <f>O472*H472</f>
        <v>0</v>
      </c>
      <c r="Q472" s="273">
        <v>0</v>
      </c>
      <c r="R472" s="273">
        <f>Q472*H472</f>
        <v>0</v>
      </c>
      <c r="S472" s="273">
        <v>0</v>
      </c>
      <c r="T472" s="274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75" t="s">
        <v>276</v>
      </c>
      <c r="AT472" s="275" t="s">
        <v>166</v>
      </c>
      <c r="AU472" s="275" t="s">
        <v>91</v>
      </c>
      <c r="AY472" s="17" t="s">
        <v>162</v>
      </c>
      <c r="BE472" s="150">
        <f>IF(N472="základní",J472,0)</f>
        <v>0</v>
      </c>
      <c r="BF472" s="150">
        <f>IF(N472="snížená",J472,0)</f>
        <v>0</v>
      </c>
      <c r="BG472" s="150">
        <f>IF(N472="zákl. přenesená",J472,0)</f>
        <v>0</v>
      </c>
      <c r="BH472" s="150">
        <f>IF(N472="sníž. přenesená",J472,0)</f>
        <v>0</v>
      </c>
      <c r="BI472" s="150">
        <f>IF(N472="nulová",J472,0)</f>
        <v>0</v>
      </c>
      <c r="BJ472" s="17" t="s">
        <v>91</v>
      </c>
      <c r="BK472" s="150">
        <f>ROUND(I472*H472,2)</f>
        <v>0</v>
      </c>
      <c r="BL472" s="17" t="s">
        <v>276</v>
      </c>
      <c r="BM472" s="275" t="s">
        <v>763</v>
      </c>
    </row>
    <row r="473" s="12" customFormat="1" ht="22.8" customHeight="1">
      <c r="A473" s="12"/>
      <c r="B473" s="247"/>
      <c r="C473" s="248"/>
      <c r="D473" s="249" t="s">
        <v>77</v>
      </c>
      <c r="E473" s="261" t="s">
        <v>764</v>
      </c>
      <c r="F473" s="261" t="s">
        <v>765</v>
      </c>
      <c r="G473" s="248"/>
      <c r="H473" s="248"/>
      <c r="I473" s="251"/>
      <c r="J473" s="262">
        <f>BK473</f>
        <v>0</v>
      </c>
      <c r="K473" s="248"/>
      <c r="L473" s="253"/>
      <c r="M473" s="254"/>
      <c r="N473" s="255"/>
      <c r="O473" s="255"/>
      <c r="P473" s="256">
        <f>SUM(P474:P490)</f>
        <v>0</v>
      </c>
      <c r="Q473" s="255"/>
      <c r="R473" s="256">
        <f>SUM(R474:R490)</f>
        <v>0.065099340000000006</v>
      </c>
      <c r="S473" s="255"/>
      <c r="T473" s="257">
        <f>SUM(T474:T490)</f>
        <v>0.093933000000000003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58" t="s">
        <v>91</v>
      </c>
      <c r="AT473" s="259" t="s">
        <v>77</v>
      </c>
      <c r="AU473" s="259" t="s">
        <v>85</v>
      </c>
      <c r="AY473" s="258" t="s">
        <v>162</v>
      </c>
      <c r="BK473" s="260">
        <f>SUM(BK474:BK490)</f>
        <v>0</v>
      </c>
    </row>
    <row r="474" s="2" customFormat="1" ht="21.75" customHeight="1">
      <c r="A474" s="40"/>
      <c r="B474" s="41"/>
      <c r="C474" s="263" t="s">
        <v>766</v>
      </c>
      <c r="D474" s="263" t="s">
        <v>166</v>
      </c>
      <c r="E474" s="264" t="s">
        <v>767</v>
      </c>
      <c r="F474" s="265" t="s">
        <v>768</v>
      </c>
      <c r="G474" s="266" t="s">
        <v>169</v>
      </c>
      <c r="H474" s="267">
        <v>33.600000000000001</v>
      </c>
      <c r="I474" s="268"/>
      <c r="J474" s="269">
        <f>ROUND(I474*H474,2)</f>
        <v>0</v>
      </c>
      <c r="K474" s="270"/>
      <c r="L474" s="43"/>
      <c r="M474" s="271" t="s">
        <v>1</v>
      </c>
      <c r="N474" s="272" t="s">
        <v>44</v>
      </c>
      <c r="O474" s="93"/>
      <c r="P474" s="273">
        <f>O474*H474</f>
        <v>0</v>
      </c>
      <c r="Q474" s="273">
        <v>0</v>
      </c>
      <c r="R474" s="273">
        <f>Q474*H474</f>
        <v>0</v>
      </c>
      <c r="S474" s="273">
        <v>0.0025000000000000001</v>
      </c>
      <c r="T474" s="274">
        <f>S474*H474</f>
        <v>0.084000000000000005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75" t="s">
        <v>276</v>
      </c>
      <c r="AT474" s="275" t="s">
        <v>166</v>
      </c>
      <c r="AU474" s="275" t="s">
        <v>91</v>
      </c>
      <c r="AY474" s="17" t="s">
        <v>162</v>
      </c>
      <c r="BE474" s="150">
        <f>IF(N474="základní",J474,0)</f>
        <v>0</v>
      </c>
      <c r="BF474" s="150">
        <f>IF(N474="snížená",J474,0)</f>
        <v>0</v>
      </c>
      <c r="BG474" s="150">
        <f>IF(N474="zákl. přenesená",J474,0)</f>
        <v>0</v>
      </c>
      <c r="BH474" s="150">
        <f>IF(N474="sníž. přenesená",J474,0)</f>
        <v>0</v>
      </c>
      <c r="BI474" s="150">
        <f>IF(N474="nulová",J474,0)</f>
        <v>0</v>
      </c>
      <c r="BJ474" s="17" t="s">
        <v>91</v>
      </c>
      <c r="BK474" s="150">
        <f>ROUND(I474*H474,2)</f>
        <v>0</v>
      </c>
      <c r="BL474" s="17" t="s">
        <v>276</v>
      </c>
      <c r="BM474" s="275" t="s">
        <v>769</v>
      </c>
    </row>
    <row r="475" s="13" customFormat="1">
      <c r="A475" s="13"/>
      <c r="B475" s="276"/>
      <c r="C475" s="277"/>
      <c r="D475" s="278" t="s">
        <v>176</v>
      </c>
      <c r="E475" s="279" t="s">
        <v>1</v>
      </c>
      <c r="F475" s="280" t="s">
        <v>770</v>
      </c>
      <c r="G475" s="277"/>
      <c r="H475" s="279" t="s">
        <v>1</v>
      </c>
      <c r="I475" s="281"/>
      <c r="J475" s="277"/>
      <c r="K475" s="277"/>
      <c r="L475" s="282"/>
      <c r="M475" s="283"/>
      <c r="N475" s="284"/>
      <c r="O475" s="284"/>
      <c r="P475" s="284"/>
      <c r="Q475" s="284"/>
      <c r="R475" s="284"/>
      <c r="S475" s="284"/>
      <c r="T475" s="285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86" t="s">
        <v>176</v>
      </c>
      <c r="AU475" s="286" t="s">
        <v>91</v>
      </c>
      <c r="AV475" s="13" t="s">
        <v>85</v>
      </c>
      <c r="AW475" s="13" t="s">
        <v>32</v>
      </c>
      <c r="AX475" s="13" t="s">
        <v>78</v>
      </c>
      <c r="AY475" s="286" t="s">
        <v>162</v>
      </c>
    </row>
    <row r="476" s="14" customFormat="1">
      <c r="A476" s="14"/>
      <c r="B476" s="287"/>
      <c r="C476" s="288"/>
      <c r="D476" s="278" t="s">
        <v>176</v>
      </c>
      <c r="E476" s="289" t="s">
        <v>1</v>
      </c>
      <c r="F476" s="290" t="s">
        <v>771</v>
      </c>
      <c r="G476" s="288"/>
      <c r="H476" s="291">
        <v>33.600000000000001</v>
      </c>
      <c r="I476" s="292"/>
      <c r="J476" s="288"/>
      <c r="K476" s="288"/>
      <c r="L476" s="293"/>
      <c r="M476" s="294"/>
      <c r="N476" s="295"/>
      <c r="O476" s="295"/>
      <c r="P476" s="295"/>
      <c r="Q476" s="295"/>
      <c r="R476" s="295"/>
      <c r="S476" s="295"/>
      <c r="T476" s="296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97" t="s">
        <v>176</v>
      </c>
      <c r="AU476" s="297" t="s">
        <v>91</v>
      </c>
      <c r="AV476" s="14" t="s">
        <v>91</v>
      </c>
      <c r="AW476" s="14" t="s">
        <v>32</v>
      </c>
      <c r="AX476" s="14" t="s">
        <v>85</v>
      </c>
      <c r="AY476" s="297" t="s">
        <v>162</v>
      </c>
    </row>
    <row r="477" s="2" customFormat="1" ht="16.5" customHeight="1">
      <c r="A477" s="40"/>
      <c r="B477" s="41"/>
      <c r="C477" s="263" t="s">
        <v>772</v>
      </c>
      <c r="D477" s="263" t="s">
        <v>166</v>
      </c>
      <c r="E477" s="264" t="s">
        <v>773</v>
      </c>
      <c r="F477" s="265" t="s">
        <v>774</v>
      </c>
      <c r="G477" s="266" t="s">
        <v>169</v>
      </c>
      <c r="H477" s="267">
        <v>16.800000000000001</v>
      </c>
      <c r="I477" s="268"/>
      <c r="J477" s="269">
        <f>ROUND(I477*H477,2)</f>
        <v>0</v>
      </c>
      <c r="K477" s="270"/>
      <c r="L477" s="43"/>
      <c r="M477" s="271" t="s">
        <v>1</v>
      </c>
      <c r="N477" s="272" t="s">
        <v>44</v>
      </c>
      <c r="O477" s="93"/>
      <c r="P477" s="273">
        <f>O477*H477</f>
        <v>0</v>
      </c>
      <c r="Q477" s="273">
        <v>0.00029999999999999997</v>
      </c>
      <c r="R477" s="273">
        <f>Q477*H477</f>
        <v>0.0050399999999999993</v>
      </c>
      <c r="S477" s="273">
        <v>0</v>
      </c>
      <c r="T477" s="274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75" t="s">
        <v>276</v>
      </c>
      <c r="AT477" s="275" t="s">
        <v>166</v>
      </c>
      <c r="AU477" s="275" t="s">
        <v>91</v>
      </c>
      <c r="AY477" s="17" t="s">
        <v>162</v>
      </c>
      <c r="BE477" s="150">
        <f>IF(N477="základní",J477,0)</f>
        <v>0</v>
      </c>
      <c r="BF477" s="150">
        <f>IF(N477="snížená",J477,0)</f>
        <v>0</v>
      </c>
      <c r="BG477" s="150">
        <f>IF(N477="zákl. přenesená",J477,0)</f>
        <v>0</v>
      </c>
      <c r="BH477" s="150">
        <f>IF(N477="sníž. přenesená",J477,0)</f>
        <v>0</v>
      </c>
      <c r="BI477" s="150">
        <f>IF(N477="nulová",J477,0)</f>
        <v>0</v>
      </c>
      <c r="BJ477" s="17" t="s">
        <v>91</v>
      </c>
      <c r="BK477" s="150">
        <f>ROUND(I477*H477,2)</f>
        <v>0</v>
      </c>
      <c r="BL477" s="17" t="s">
        <v>276</v>
      </c>
      <c r="BM477" s="275" t="s">
        <v>775</v>
      </c>
    </row>
    <row r="478" s="13" customFormat="1">
      <c r="A478" s="13"/>
      <c r="B478" s="276"/>
      <c r="C478" s="277"/>
      <c r="D478" s="278" t="s">
        <v>176</v>
      </c>
      <c r="E478" s="279" t="s">
        <v>1</v>
      </c>
      <c r="F478" s="280" t="s">
        <v>776</v>
      </c>
      <c r="G478" s="277"/>
      <c r="H478" s="279" t="s">
        <v>1</v>
      </c>
      <c r="I478" s="281"/>
      <c r="J478" s="277"/>
      <c r="K478" s="277"/>
      <c r="L478" s="282"/>
      <c r="M478" s="283"/>
      <c r="N478" s="284"/>
      <c r="O478" s="284"/>
      <c r="P478" s="284"/>
      <c r="Q478" s="284"/>
      <c r="R478" s="284"/>
      <c r="S478" s="284"/>
      <c r="T478" s="285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86" t="s">
        <v>176</v>
      </c>
      <c r="AU478" s="286" t="s">
        <v>91</v>
      </c>
      <c r="AV478" s="13" t="s">
        <v>85</v>
      </c>
      <c r="AW478" s="13" t="s">
        <v>32</v>
      </c>
      <c r="AX478" s="13" t="s">
        <v>78</v>
      </c>
      <c r="AY478" s="286" t="s">
        <v>162</v>
      </c>
    </row>
    <row r="479" s="14" customFormat="1">
      <c r="A479" s="14"/>
      <c r="B479" s="287"/>
      <c r="C479" s="288"/>
      <c r="D479" s="278" t="s">
        <v>176</v>
      </c>
      <c r="E479" s="289" t="s">
        <v>1</v>
      </c>
      <c r="F479" s="290" t="s">
        <v>777</v>
      </c>
      <c r="G479" s="288"/>
      <c r="H479" s="291">
        <v>16.800000000000001</v>
      </c>
      <c r="I479" s="292"/>
      <c r="J479" s="288"/>
      <c r="K479" s="288"/>
      <c r="L479" s="293"/>
      <c r="M479" s="294"/>
      <c r="N479" s="295"/>
      <c r="O479" s="295"/>
      <c r="P479" s="295"/>
      <c r="Q479" s="295"/>
      <c r="R479" s="295"/>
      <c r="S479" s="295"/>
      <c r="T479" s="296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97" t="s">
        <v>176</v>
      </c>
      <c r="AU479" s="297" t="s">
        <v>91</v>
      </c>
      <c r="AV479" s="14" t="s">
        <v>91</v>
      </c>
      <c r="AW479" s="14" t="s">
        <v>32</v>
      </c>
      <c r="AX479" s="14" t="s">
        <v>85</v>
      </c>
      <c r="AY479" s="297" t="s">
        <v>162</v>
      </c>
    </row>
    <row r="480" s="2" customFormat="1" ht="16.5" customHeight="1">
      <c r="A480" s="40"/>
      <c r="B480" s="41"/>
      <c r="C480" s="309" t="s">
        <v>778</v>
      </c>
      <c r="D480" s="309" t="s">
        <v>280</v>
      </c>
      <c r="E480" s="310" t="s">
        <v>779</v>
      </c>
      <c r="F480" s="311" t="s">
        <v>780</v>
      </c>
      <c r="G480" s="312" t="s">
        <v>169</v>
      </c>
      <c r="H480" s="313">
        <v>18.48</v>
      </c>
      <c r="I480" s="314"/>
      <c r="J480" s="315">
        <f>ROUND(I480*H480,2)</f>
        <v>0</v>
      </c>
      <c r="K480" s="316"/>
      <c r="L480" s="317"/>
      <c r="M480" s="318" t="s">
        <v>1</v>
      </c>
      <c r="N480" s="319" t="s">
        <v>44</v>
      </c>
      <c r="O480" s="93"/>
      <c r="P480" s="273">
        <f>O480*H480</f>
        <v>0</v>
      </c>
      <c r="Q480" s="273">
        <v>0.0028300000000000001</v>
      </c>
      <c r="R480" s="273">
        <f>Q480*H480</f>
        <v>0.052298400000000002</v>
      </c>
      <c r="S480" s="273">
        <v>0</v>
      </c>
      <c r="T480" s="274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75" t="s">
        <v>283</v>
      </c>
      <c r="AT480" s="275" t="s">
        <v>280</v>
      </c>
      <c r="AU480" s="275" t="s">
        <v>91</v>
      </c>
      <c r="AY480" s="17" t="s">
        <v>162</v>
      </c>
      <c r="BE480" s="150">
        <f>IF(N480="základní",J480,0)</f>
        <v>0</v>
      </c>
      <c r="BF480" s="150">
        <f>IF(N480="snížená",J480,0)</f>
        <v>0</v>
      </c>
      <c r="BG480" s="150">
        <f>IF(N480="zákl. přenesená",J480,0)</f>
        <v>0</v>
      </c>
      <c r="BH480" s="150">
        <f>IF(N480="sníž. přenesená",J480,0)</f>
        <v>0</v>
      </c>
      <c r="BI480" s="150">
        <f>IF(N480="nulová",J480,0)</f>
        <v>0</v>
      </c>
      <c r="BJ480" s="17" t="s">
        <v>91</v>
      </c>
      <c r="BK480" s="150">
        <f>ROUND(I480*H480,2)</f>
        <v>0</v>
      </c>
      <c r="BL480" s="17" t="s">
        <v>276</v>
      </c>
      <c r="BM480" s="275" t="s">
        <v>781</v>
      </c>
    </row>
    <row r="481" s="14" customFormat="1">
      <c r="A481" s="14"/>
      <c r="B481" s="287"/>
      <c r="C481" s="288"/>
      <c r="D481" s="278" t="s">
        <v>176</v>
      </c>
      <c r="E481" s="288"/>
      <c r="F481" s="290" t="s">
        <v>782</v>
      </c>
      <c r="G481" s="288"/>
      <c r="H481" s="291">
        <v>18.48</v>
      </c>
      <c r="I481" s="292"/>
      <c r="J481" s="288"/>
      <c r="K481" s="288"/>
      <c r="L481" s="293"/>
      <c r="M481" s="294"/>
      <c r="N481" s="295"/>
      <c r="O481" s="295"/>
      <c r="P481" s="295"/>
      <c r="Q481" s="295"/>
      <c r="R481" s="295"/>
      <c r="S481" s="295"/>
      <c r="T481" s="296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97" t="s">
        <v>176</v>
      </c>
      <c r="AU481" s="297" t="s">
        <v>91</v>
      </c>
      <c r="AV481" s="14" t="s">
        <v>91</v>
      </c>
      <c r="AW481" s="14" t="s">
        <v>4</v>
      </c>
      <c r="AX481" s="14" t="s">
        <v>85</v>
      </c>
      <c r="AY481" s="297" t="s">
        <v>162</v>
      </c>
    </row>
    <row r="482" s="2" customFormat="1" ht="16.5" customHeight="1">
      <c r="A482" s="40"/>
      <c r="B482" s="41"/>
      <c r="C482" s="263" t="s">
        <v>783</v>
      </c>
      <c r="D482" s="263" t="s">
        <v>166</v>
      </c>
      <c r="E482" s="264" t="s">
        <v>784</v>
      </c>
      <c r="F482" s="265" t="s">
        <v>785</v>
      </c>
      <c r="G482" s="266" t="s">
        <v>197</v>
      </c>
      <c r="H482" s="267">
        <v>33.109999999999999</v>
      </c>
      <c r="I482" s="268"/>
      <c r="J482" s="269">
        <f>ROUND(I482*H482,2)</f>
        <v>0</v>
      </c>
      <c r="K482" s="270"/>
      <c r="L482" s="43"/>
      <c r="M482" s="271" t="s">
        <v>1</v>
      </c>
      <c r="N482" s="272" t="s">
        <v>44</v>
      </c>
      <c r="O482" s="93"/>
      <c r="P482" s="273">
        <f>O482*H482</f>
        <v>0</v>
      </c>
      <c r="Q482" s="273">
        <v>0</v>
      </c>
      <c r="R482" s="273">
        <f>Q482*H482</f>
        <v>0</v>
      </c>
      <c r="S482" s="273">
        <v>0.00029999999999999997</v>
      </c>
      <c r="T482" s="274">
        <f>S482*H482</f>
        <v>0.0099329999999999991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75" t="s">
        <v>276</v>
      </c>
      <c r="AT482" s="275" t="s">
        <v>166</v>
      </c>
      <c r="AU482" s="275" t="s">
        <v>91</v>
      </c>
      <c r="AY482" s="17" t="s">
        <v>162</v>
      </c>
      <c r="BE482" s="150">
        <f>IF(N482="základní",J482,0)</f>
        <v>0</v>
      </c>
      <c r="BF482" s="150">
        <f>IF(N482="snížená",J482,0)</f>
        <v>0</v>
      </c>
      <c r="BG482" s="150">
        <f>IF(N482="zákl. přenesená",J482,0)</f>
        <v>0</v>
      </c>
      <c r="BH482" s="150">
        <f>IF(N482="sníž. přenesená",J482,0)</f>
        <v>0</v>
      </c>
      <c r="BI482" s="150">
        <f>IF(N482="nulová",J482,0)</f>
        <v>0</v>
      </c>
      <c r="BJ482" s="17" t="s">
        <v>91</v>
      </c>
      <c r="BK482" s="150">
        <f>ROUND(I482*H482,2)</f>
        <v>0</v>
      </c>
      <c r="BL482" s="17" t="s">
        <v>276</v>
      </c>
      <c r="BM482" s="275" t="s">
        <v>786</v>
      </c>
    </row>
    <row r="483" s="13" customFormat="1">
      <c r="A483" s="13"/>
      <c r="B483" s="276"/>
      <c r="C483" s="277"/>
      <c r="D483" s="278" t="s">
        <v>176</v>
      </c>
      <c r="E483" s="279" t="s">
        <v>1</v>
      </c>
      <c r="F483" s="280" t="s">
        <v>182</v>
      </c>
      <c r="G483" s="277"/>
      <c r="H483" s="279" t="s">
        <v>1</v>
      </c>
      <c r="I483" s="281"/>
      <c r="J483" s="277"/>
      <c r="K483" s="277"/>
      <c r="L483" s="282"/>
      <c r="M483" s="283"/>
      <c r="N483" s="284"/>
      <c r="O483" s="284"/>
      <c r="P483" s="284"/>
      <c r="Q483" s="284"/>
      <c r="R483" s="284"/>
      <c r="S483" s="284"/>
      <c r="T483" s="285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86" t="s">
        <v>176</v>
      </c>
      <c r="AU483" s="286" t="s">
        <v>91</v>
      </c>
      <c r="AV483" s="13" t="s">
        <v>85</v>
      </c>
      <c r="AW483" s="13" t="s">
        <v>32</v>
      </c>
      <c r="AX483" s="13" t="s">
        <v>78</v>
      </c>
      <c r="AY483" s="286" t="s">
        <v>162</v>
      </c>
    </row>
    <row r="484" s="14" customFormat="1">
      <c r="A484" s="14"/>
      <c r="B484" s="287"/>
      <c r="C484" s="288"/>
      <c r="D484" s="278" t="s">
        <v>176</v>
      </c>
      <c r="E484" s="289" t="s">
        <v>1</v>
      </c>
      <c r="F484" s="290" t="s">
        <v>787</v>
      </c>
      <c r="G484" s="288"/>
      <c r="H484" s="291">
        <v>33.109999999999999</v>
      </c>
      <c r="I484" s="292"/>
      <c r="J484" s="288"/>
      <c r="K484" s="288"/>
      <c r="L484" s="293"/>
      <c r="M484" s="294"/>
      <c r="N484" s="295"/>
      <c r="O484" s="295"/>
      <c r="P484" s="295"/>
      <c r="Q484" s="295"/>
      <c r="R484" s="295"/>
      <c r="S484" s="295"/>
      <c r="T484" s="296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97" t="s">
        <v>176</v>
      </c>
      <c r="AU484" s="297" t="s">
        <v>91</v>
      </c>
      <c r="AV484" s="14" t="s">
        <v>91</v>
      </c>
      <c r="AW484" s="14" t="s">
        <v>32</v>
      </c>
      <c r="AX484" s="14" t="s">
        <v>85</v>
      </c>
      <c r="AY484" s="297" t="s">
        <v>162</v>
      </c>
    </row>
    <row r="485" s="2" customFormat="1" ht="16.5" customHeight="1">
      <c r="A485" s="40"/>
      <c r="B485" s="41"/>
      <c r="C485" s="263" t="s">
        <v>788</v>
      </c>
      <c r="D485" s="263" t="s">
        <v>166</v>
      </c>
      <c r="E485" s="264" t="s">
        <v>789</v>
      </c>
      <c r="F485" s="265" t="s">
        <v>790</v>
      </c>
      <c r="G485" s="266" t="s">
        <v>197</v>
      </c>
      <c r="H485" s="267">
        <v>33.109999999999999</v>
      </c>
      <c r="I485" s="268"/>
      <c r="J485" s="269">
        <f>ROUND(I485*H485,2)</f>
        <v>0</v>
      </c>
      <c r="K485" s="270"/>
      <c r="L485" s="43"/>
      <c r="M485" s="271" t="s">
        <v>1</v>
      </c>
      <c r="N485" s="272" t="s">
        <v>44</v>
      </c>
      <c r="O485" s="93"/>
      <c r="P485" s="273">
        <f>O485*H485</f>
        <v>0</v>
      </c>
      <c r="Q485" s="273">
        <v>1.0000000000000001E-05</v>
      </c>
      <c r="R485" s="273">
        <f>Q485*H485</f>
        <v>0.00033110000000000002</v>
      </c>
      <c r="S485" s="273">
        <v>0</v>
      </c>
      <c r="T485" s="274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75" t="s">
        <v>276</v>
      </c>
      <c r="AT485" s="275" t="s">
        <v>166</v>
      </c>
      <c r="AU485" s="275" t="s">
        <v>91</v>
      </c>
      <c r="AY485" s="17" t="s">
        <v>162</v>
      </c>
      <c r="BE485" s="150">
        <f>IF(N485="základní",J485,0)</f>
        <v>0</v>
      </c>
      <c r="BF485" s="150">
        <f>IF(N485="snížená",J485,0)</f>
        <v>0</v>
      </c>
      <c r="BG485" s="150">
        <f>IF(N485="zákl. přenesená",J485,0)</f>
        <v>0</v>
      </c>
      <c r="BH485" s="150">
        <f>IF(N485="sníž. přenesená",J485,0)</f>
        <v>0</v>
      </c>
      <c r="BI485" s="150">
        <f>IF(N485="nulová",J485,0)</f>
        <v>0</v>
      </c>
      <c r="BJ485" s="17" t="s">
        <v>91</v>
      </c>
      <c r="BK485" s="150">
        <f>ROUND(I485*H485,2)</f>
        <v>0</v>
      </c>
      <c r="BL485" s="17" t="s">
        <v>276</v>
      </c>
      <c r="BM485" s="275" t="s">
        <v>791</v>
      </c>
    </row>
    <row r="486" s="13" customFormat="1">
      <c r="A486" s="13"/>
      <c r="B486" s="276"/>
      <c r="C486" s="277"/>
      <c r="D486" s="278" t="s">
        <v>176</v>
      </c>
      <c r="E486" s="279" t="s">
        <v>1</v>
      </c>
      <c r="F486" s="280" t="s">
        <v>182</v>
      </c>
      <c r="G486" s="277"/>
      <c r="H486" s="279" t="s">
        <v>1</v>
      </c>
      <c r="I486" s="281"/>
      <c r="J486" s="277"/>
      <c r="K486" s="277"/>
      <c r="L486" s="282"/>
      <c r="M486" s="283"/>
      <c r="N486" s="284"/>
      <c r="O486" s="284"/>
      <c r="P486" s="284"/>
      <c r="Q486" s="284"/>
      <c r="R486" s="284"/>
      <c r="S486" s="284"/>
      <c r="T486" s="28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86" t="s">
        <v>176</v>
      </c>
      <c r="AU486" s="286" t="s">
        <v>91</v>
      </c>
      <c r="AV486" s="13" t="s">
        <v>85</v>
      </c>
      <c r="AW486" s="13" t="s">
        <v>32</v>
      </c>
      <c r="AX486" s="13" t="s">
        <v>78</v>
      </c>
      <c r="AY486" s="286" t="s">
        <v>162</v>
      </c>
    </row>
    <row r="487" s="14" customFormat="1">
      <c r="A487" s="14"/>
      <c r="B487" s="287"/>
      <c r="C487" s="288"/>
      <c r="D487" s="278" t="s">
        <v>176</v>
      </c>
      <c r="E487" s="289" t="s">
        <v>1</v>
      </c>
      <c r="F487" s="290" t="s">
        <v>787</v>
      </c>
      <c r="G487" s="288"/>
      <c r="H487" s="291">
        <v>33.109999999999999</v>
      </c>
      <c r="I487" s="292"/>
      <c r="J487" s="288"/>
      <c r="K487" s="288"/>
      <c r="L487" s="293"/>
      <c r="M487" s="294"/>
      <c r="N487" s="295"/>
      <c r="O487" s="295"/>
      <c r="P487" s="295"/>
      <c r="Q487" s="295"/>
      <c r="R487" s="295"/>
      <c r="S487" s="295"/>
      <c r="T487" s="296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97" t="s">
        <v>176</v>
      </c>
      <c r="AU487" s="297" t="s">
        <v>91</v>
      </c>
      <c r="AV487" s="14" t="s">
        <v>91</v>
      </c>
      <c r="AW487" s="14" t="s">
        <v>32</v>
      </c>
      <c r="AX487" s="14" t="s">
        <v>85</v>
      </c>
      <c r="AY487" s="297" t="s">
        <v>162</v>
      </c>
    </row>
    <row r="488" s="2" customFormat="1" ht="16.5" customHeight="1">
      <c r="A488" s="40"/>
      <c r="B488" s="41"/>
      <c r="C488" s="309" t="s">
        <v>792</v>
      </c>
      <c r="D488" s="309" t="s">
        <v>280</v>
      </c>
      <c r="E488" s="310" t="s">
        <v>793</v>
      </c>
      <c r="F488" s="311" t="s">
        <v>794</v>
      </c>
      <c r="G488" s="312" t="s">
        <v>197</v>
      </c>
      <c r="H488" s="313">
        <v>33.771999999999998</v>
      </c>
      <c r="I488" s="314"/>
      <c r="J488" s="315">
        <f>ROUND(I488*H488,2)</f>
        <v>0</v>
      </c>
      <c r="K488" s="316"/>
      <c r="L488" s="317"/>
      <c r="M488" s="318" t="s">
        <v>1</v>
      </c>
      <c r="N488" s="319" t="s">
        <v>44</v>
      </c>
      <c r="O488" s="93"/>
      <c r="P488" s="273">
        <f>O488*H488</f>
        <v>0</v>
      </c>
      <c r="Q488" s="273">
        <v>0.00022000000000000001</v>
      </c>
      <c r="R488" s="273">
        <f>Q488*H488</f>
        <v>0.0074298400000000001</v>
      </c>
      <c r="S488" s="273">
        <v>0</v>
      </c>
      <c r="T488" s="274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75" t="s">
        <v>283</v>
      </c>
      <c r="AT488" s="275" t="s">
        <v>280</v>
      </c>
      <c r="AU488" s="275" t="s">
        <v>91</v>
      </c>
      <c r="AY488" s="17" t="s">
        <v>162</v>
      </c>
      <c r="BE488" s="150">
        <f>IF(N488="základní",J488,0)</f>
        <v>0</v>
      </c>
      <c r="BF488" s="150">
        <f>IF(N488="snížená",J488,0)</f>
        <v>0</v>
      </c>
      <c r="BG488" s="150">
        <f>IF(N488="zákl. přenesená",J488,0)</f>
        <v>0</v>
      </c>
      <c r="BH488" s="150">
        <f>IF(N488="sníž. přenesená",J488,0)</f>
        <v>0</v>
      </c>
      <c r="BI488" s="150">
        <f>IF(N488="nulová",J488,0)</f>
        <v>0</v>
      </c>
      <c r="BJ488" s="17" t="s">
        <v>91</v>
      </c>
      <c r="BK488" s="150">
        <f>ROUND(I488*H488,2)</f>
        <v>0</v>
      </c>
      <c r="BL488" s="17" t="s">
        <v>276</v>
      </c>
      <c r="BM488" s="275" t="s">
        <v>795</v>
      </c>
    </row>
    <row r="489" s="14" customFormat="1">
      <c r="A489" s="14"/>
      <c r="B489" s="287"/>
      <c r="C489" s="288"/>
      <c r="D489" s="278" t="s">
        <v>176</v>
      </c>
      <c r="E489" s="288"/>
      <c r="F489" s="290" t="s">
        <v>796</v>
      </c>
      <c r="G489" s="288"/>
      <c r="H489" s="291">
        <v>33.771999999999998</v>
      </c>
      <c r="I489" s="292"/>
      <c r="J489" s="288"/>
      <c r="K489" s="288"/>
      <c r="L489" s="293"/>
      <c r="M489" s="294"/>
      <c r="N489" s="295"/>
      <c r="O489" s="295"/>
      <c r="P489" s="295"/>
      <c r="Q489" s="295"/>
      <c r="R489" s="295"/>
      <c r="S489" s="295"/>
      <c r="T489" s="296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97" t="s">
        <v>176</v>
      </c>
      <c r="AU489" s="297" t="s">
        <v>91</v>
      </c>
      <c r="AV489" s="14" t="s">
        <v>91</v>
      </c>
      <c r="AW489" s="14" t="s">
        <v>4</v>
      </c>
      <c r="AX489" s="14" t="s">
        <v>85</v>
      </c>
      <c r="AY489" s="297" t="s">
        <v>162</v>
      </c>
    </row>
    <row r="490" s="2" customFormat="1" ht="21.75" customHeight="1">
      <c r="A490" s="40"/>
      <c r="B490" s="41"/>
      <c r="C490" s="263" t="s">
        <v>797</v>
      </c>
      <c r="D490" s="263" t="s">
        <v>166</v>
      </c>
      <c r="E490" s="264" t="s">
        <v>798</v>
      </c>
      <c r="F490" s="265" t="s">
        <v>799</v>
      </c>
      <c r="G490" s="266" t="s">
        <v>247</v>
      </c>
      <c r="H490" s="267">
        <v>0.065000000000000002</v>
      </c>
      <c r="I490" s="268"/>
      <c r="J490" s="269">
        <f>ROUND(I490*H490,2)</f>
        <v>0</v>
      </c>
      <c r="K490" s="270"/>
      <c r="L490" s="43"/>
      <c r="M490" s="271" t="s">
        <v>1</v>
      </c>
      <c r="N490" s="272" t="s">
        <v>44</v>
      </c>
      <c r="O490" s="93"/>
      <c r="P490" s="273">
        <f>O490*H490</f>
        <v>0</v>
      </c>
      <c r="Q490" s="273">
        <v>0</v>
      </c>
      <c r="R490" s="273">
        <f>Q490*H490</f>
        <v>0</v>
      </c>
      <c r="S490" s="273">
        <v>0</v>
      </c>
      <c r="T490" s="274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75" t="s">
        <v>276</v>
      </c>
      <c r="AT490" s="275" t="s">
        <v>166</v>
      </c>
      <c r="AU490" s="275" t="s">
        <v>91</v>
      </c>
      <c r="AY490" s="17" t="s">
        <v>162</v>
      </c>
      <c r="BE490" s="150">
        <f>IF(N490="základní",J490,0)</f>
        <v>0</v>
      </c>
      <c r="BF490" s="150">
        <f>IF(N490="snížená",J490,0)</f>
        <v>0</v>
      </c>
      <c r="BG490" s="150">
        <f>IF(N490="zákl. přenesená",J490,0)</f>
        <v>0</v>
      </c>
      <c r="BH490" s="150">
        <f>IF(N490="sníž. přenesená",J490,0)</f>
        <v>0</v>
      </c>
      <c r="BI490" s="150">
        <f>IF(N490="nulová",J490,0)</f>
        <v>0</v>
      </c>
      <c r="BJ490" s="17" t="s">
        <v>91</v>
      </c>
      <c r="BK490" s="150">
        <f>ROUND(I490*H490,2)</f>
        <v>0</v>
      </c>
      <c r="BL490" s="17" t="s">
        <v>276</v>
      </c>
      <c r="BM490" s="275" t="s">
        <v>800</v>
      </c>
    </row>
    <row r="491" s="12" customFormat="1" ht="22.8" customHeight="1">
      <c r="A491" s="12"/>
      <c r="B491" s="247"/>
      <c r="C491" s="248"/>
      <c r="D491" s="249" t="s">
        <v>77</v>
      </c>
      <c r="E491" s="261" t="s">
        <v>801</v>
      </c>
      <c r="F491" s="261" t="s">
        <v>802</v>
      </c>
      <c r="G491" s="248"/>
      <c r="H491" s="248"/>
      <c r="I491" s="251"/>
      <c r="J491" s="262">
        <f>BK491</f>
        <v>0</v>
      </c>
      <c r="K491" s="248"/>
      <c r="L491" s="253"/>
      <c r="M491" s="254"/>
      <c r="N491" s="255"/>
      <c r="O491" s="255"/>
      <c r="P491" s="256">
        <f>SUM(P492:P521)</f>
        <v>0</v>
      </c>
      <c r="Q491" s="255"/>
      <c r="R491" s="256">
        <f>SUM(R492:R521)</f>
        <v>0.48803679999999999</v>
      </c>
      <c r="S491" s="255"/>
      <c r="T491" s="257">
        <f>SUM(T492:T521)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58" t="s">
        <v>91</v>
      </c>
      <c r="AT491" s="259" t="s">
        <v>77</v>
      </c>
      <c r="AU491" s="259" t="s">
        <v>85</v>
      </c>
      <c r="AY491" s="258" t="s">
        <v>162</v>
      </c>
      <c r="BK491" s="260">
        <f>SUM(BK492:BK521)</f>
        <v>0</v>
      </c>
    </row>
    <row r="492" s="2" customFormat="1" ht="16.5" customHeight="1">
      <c r="A492" s="40"/>
      <c r="B492" s="41"/>
      <c r="C492" s="263" t="s">
        <v>803</v>
      </c>
      <c r="D492" s="263" t="s">
        <v>166</v>
      </c>
      <c r="E492" s="264" t="s">
        <v>804</v>
      </c>
      <c r="F492" s="265" t="s">
        <v>805</v>
      </c>
      <c r="G492" s="266" t="s">
        <v>169</v>
      </c>
      <c r="H492" s="267">
        <v>26.013999999999999</v>
      </c>
      <c r="I492" s="268"/>
      <c r="J492" s="269">
        <f>ROUND(I492*H492,2)</f>
        <v>0</v>
      </c>
      <c r="K492" s="270"/>
      <c r="L492" s="43"/>
      <c r="M492" s="271" t="s">
        <v>1</v>
      </c>
      <c r="N492" s="272" t="s">
        <v>44</v>
      </c>
      <c r="O492" s="93"/>
      <c r="P492" s="273">
        <f>O492*H492</f>
        <v>0</v>
      </c>
      <c r="Q492" s="273">
        <v>0</v>
      </c>
      <c r="R492" s="273">
        <f>Q492*H492</f>
        <v>0</v>
      </c>
      <c r="S492" s="273">
        <v>0</v>
      </c>
      <c r="T492" s="274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75" t="s">
        <v>276</v>
      </c>
      <c r="AT492" s="275" t="s">
        <v>166</v>
      </c>
      <c r="AU492" s="275" t="s">
        <v>91</v>
      </c>
      <c r="AY492" s="17" t="s">
        <v>162</v>
      </c>
      <c r="BE492" s="150">
        <f>IF(N492="základní",J492,0)</f>
        <v>0</v>
      </c>
      <c r="BF492" s="150">
        <f>IF(N492="snížená",J492,0)</f>
        <v>0</v>
      </c>
      <c r="BG492" s="150">
        <f>IF(N492="zákl. přenesená",J492,0)</f>
        <v>0</v>
      </c>
      <c r="BH492" s="150">
        <f>IF(N492="sníž. přenesená",J492,0)</f>
        <v>0</v>
      </c>
      <c r="BI492" s="150">
        <f>IF(N492="nulová",J492,0)</f>
        <v>0</v>
      </c>
      <c r="BJ492" s="17" t="s">
        <v>91</v>
      </c>
      <c r="BK492" s="150">
        <f>ROUND(I492*H492,2)</f>
        <v>0</v>
      </c>
      <c r="BL492" s="17" t="s">
        <v>276</v>
      </c>
      <c r="BM492" s="275" t="s">
        <v>806</v>
      </c>
    </row>
    <row r="493" s="13" customFormat="1">
      <c r="A493" s="13"/>
      <c r="B493" s="276"/>
      <c r="C493" s="277"/>
      <c r="D493" s="278" t="s">
        <v>176</v>
      </c>
      <c r="E493" s="279" t="s">
        <v>1</v>
      </c>
      <c r="F493" s="280" t="s">
        <v>205</v>
      </c>
      <c r="G493" s="277"/>
      <c r="H493" s="279" t="s">
        <v>1</v>
      </c>
      <c r="I493" s="281"/>
      <c r="J493" s="277"/>
      <c r="K493" s="277"/>
      <c r="L493" s="282"/>
      <c r="M493" s="283"/>
      <c r="N493" s="284"/>
      <c r="O493" s="284"/>
      <c r="P493" s="284"/>
      <c r="Q493" s="284"/>
      <c r="R493" s="284"/>
      <c r="S493" s="284"/>
      <c r="T493" s="285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86" t="s">
        <v>176</v>
      </c>
      <c r="AU493" s="286" t="s">
        <v>91</v>
      </c>
      <c r="AV493" s="13" t="s">
        <v>85</v>
      </c>
      <c r="AW493" s="13" t="s">
        <v>32</v>
      </c>
      <c r="AX493" s="13" t="s">
        <v>78</v>
      </c>
      <c r="AY493" s="286" t="s">
        <v>162</v>
      </c>
    </row>
    <row r="494" s="14" customFormat="1">
      <c r="A494" s="14"/>
      <c r="B494" s="287"/>
      <c r="C494" s="288"/>
      <c r="D494" s="278" t="s">
        <v>176</v>
      </c>
      <c r="E494" s="289" t="s">
        <v>1</v>
      </c>
      <c r="F494" s="290" t="s">
        <v>178</v>
      </c>
      <c r="G494" s="288"/>
      <c r="H494" s="291">
        <v>26.013999999999999</v>
      </c>
      <c r="I494" s="292"/>
      <c r="J494" s="288"/>
      <c r="K494" s="288"/>
      <c r="L494" s="293"/>
      <c r="M494" s="294"/>
      <c r="N494" s="295"/>
      <c r="O494" s="295"/>
      <c r="P494" s="295"/>
      <c r="Q494" s="295"/>
      <c r="R494" s="295"/>
      <c r="S494" s="295"/>
      <c r="T494" s="296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97" t="s">
        <v>176</v>
      </c>
      <c r="AU494" s="297" t="s">
        <v>91</v>
      </c>
      <c r="AV494" s="14" t="s">
        <v>91</v>
      </c>
      <c r="AW494" s="14" t="s">
        <v>32</v>
      </c>
      <c r="AX494" s="14" t="s">
        <v>85</v>
      </c>
      <c r="AY494" s="297" t="s">
        <v>162</v>
      </c>
    </row>
    <row r="495" s="2" customFormat="1" ht="16.5" customHeight="1">
      <c r="A495" s="40"/>
      <c r="B495" s="41"/>
      <c r="C495" s="263" t="s">
        <v>807</v>
      </c>
      <c r="D495" s="263" t="s">
        <v>166</v>
      </c>
      <c r="E495" s="264" t="s">
        <v>808</v>
      </c>
      <c r="F495" s="265" t="s">
        <v>809</v>
      </c>
      <c r="G495" s="266" t="s">
        <v>169</v>
      </c>
      <c r="H495" s="267">
        <v>26.013999999999999</v>
      </c>
      <c r="I495" s="268"/>
      <c r="J495" s="269">
        <f>ROUND(I495*H495,2)</f>
        <v>0</v>
      </c>
      <c r="K495" s="270"/>
      <c r="L495" s="43"/>
      <c r="M495" s="271" t="s">
        <v>1</v>
      </c>
      <c r="N495" s="272" t="s">
        <v>44</v>
      </c>
      <c r="O495" s="93"/>
      <c r="P495" s="273">
        <f>O495*H495</f>
        <v>0</v>
      </c>
      <c r="Q495" s="273">
        <v>0.00029999999999999997</v>
      </c>
      <c r="R495" s="273">
        <f>Q495*H495</f>
        <v>0.007804199999999999</v>
      </c>
      <c r="S495" s="273">
        <v>0</v>
      </c>
      <c r="T495" s="274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75" t="s">
        <v>276</v>
      </c>
      <c r="AT495" s="275" t="s">
        <v>166</v>
      </c>
      <c r="AU495" s="275" t="s">
        <v>91</v>
      </c>
      <c r="AY495" s="17" t="s">
        <v>162</v>
      </c>
      <c r="BE495" s="150">
        <f>IF(N495="základní",J495,0)</f>
        <v>0</v>
      </c>
      <c r="BF495" s="150">
        <f>IF(N495="snížená",J495,0)</f>
        <v>0</v>
      </c>
      <c r="BG495" s="150">
        <f>IF(N495="zákl. přenesená",J495,0)</f>
        <v>0</v>
      </c>
      <c r="BH495" s="150">
        <f>IF(N495="sníž. přenesená",J495,0)</f>
        <v>0</v>
      </c>
      <c r="BI495" s="150">
        <f>IF(N495="nulová",J495,0)</f>
        <v>0</v>
      </c>
      <c r="BJ495" s="17" t="s">
        <v>91</v>
      </c>
      <c r="BK495" s="150">
        <f>ROUND(I495*H495,2)</f>
        <v>0</v>
      </c>
      <c r="BL495" s="17" t="s">
        <v>276</v>
      </c>
      <c r="BM495" s="275" t="s">
        <v>810</v>
      </c>
    </row>
    <row r="496" s="13" customFormat="1">
      <c r="A496" s="13"/>
      <c r="B496" s="276"/>
      <c r="C496" s="277"/>
      <c r="D496" s="278" t="s">
        <v>176</v>
      </c>
      <c r="E496" s="279" t="s">
        <v>1</v>
      </c>
      <c r="F496" s="280" t="s">
        <v>205</v>
      </c>
      <c r="G496" s="277"/>
      <c r="H496" s="279" t="s">
        <v>1</v>
      </c>
      <c r="I496" s="281"/>
      <c r="J496" s="277"/>
      <c r="K496" s="277"/>
      <c r="L496" s="282"/>
      <c r="M496" s="283"/>
      <c r="N496" s="284"/>
      <c r="O496" s="284"/>
      <c r="P496" s="284"/>
      <c r="Q496" s="284"/>
      <c r="R496" s="284"/>
      <c r="S496" s="284"/>
      <c r="T496" s="28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86" t="s">
        <v>176</v>
      </c>
      <c r="AU496" s="286" t="s">
        <v>91</v>
      </c>
      <c r="AV496" s="13" t="s">
        <v>85</v>
      </c>
      <c r="AW496" s="13" t="s">
        <v>32</v>
      </c>
      <c r="AX496" s="13" t="s">
        <v>78</v>
      </c>
      <c r="AY496" s="286" t="s">
        <v>162</v>
      </c>
    </row>
    <row r="497" s="14" customFormat="1">
      <c r="A497" s="14"/>
      <c r="B497" s="287"/>
      <c r="C497" s="288"/>
      <c r="D497" s="278" t="s">
        <v>176</v>
      </c>
      <c r="E497" s="289" t="s">
        <v>1</v>
      </c>
      <c r="F497" s="290" t="s">
        <v>178</v>
      </c>
      <c r="G497" s="288"/>
      <c r="H497" s="291">
        <v>26.013999999999999</v>
      </c>
      <c r="I497" s="292"/>
      <c r="J497" s="288"/>
      <c r="K497" s="288"/>
      <c r="L497" s="293"/>
      <c r="M497" s="294"/>
      <c r="N497" s="295"/>
      <c r="O497" s="295"/>
      <c r="P497" s="295"/>
      <c r="Q497" s="295"/>
      <c r="R497" s="295"/>
      <c r="S497" s="295"/>
      <c r="T497" s="296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97" t="s">
        <v>176</v>
      </c>
      <c r="AU497" s="297" t="s">
        <v>91</v>
      </c>
      <c r="AV497" s="14" t="s">
        <v>91</v>
      </c>
      <c r="AW497" s="14" t="s">
        <v>32</v>
      </c>
      <c r="AX497" s="14" t="s">
        <v>85</v>
      </c>
      <c r="AY497" s="297" t="s">
        <v>162</v>
      </c>
    </row>
    <row r="498" s="2" customFormat="1" ht="21.75" customHeight="1">
      <c r="A498" s="40"/>
      <c r="B498" s="41"/>
      <c r="C498" s="263" t="s">
        <v>811</v>
      </c>
      <c r="D498" s="263" t="s">
        <v>166</v>
      </c>
      <c r="E498" s="264" t="s">
        <v>812</v>
      </c>
      <c r="F498" s="265" t="s">
        <v>813</v>
      </c>
      <c r="G498" s="266" t="s">
        <v>169</v>
      </c>
      <c r="H498" s="267">
        <v>13.414</v>
      </c>
      <c r="I498" s="268"/>
      <c r="J498" s="269">
        <f>ROUND(I498*H498,2)</f>
        <v>0</v>
      </c>
      <c r="K498" s="270"/>
      <c r="L498" s="43"/>
      <c r="M498" s="271" t="s">
        <v>1</v>
      </c>
      <c r="N498" s="272" t="s">
        <v>44</v>
      </c>
      <c r="O498" s="93"/>
      <c r="P498" s="273">
        <f>O498*H498</f>
        <v>0</v>
      </c>
      <c r="Q498" s="273">
        <v>0.0051999999999999998</v>
      </c>
      <c r="R498" s="273">
        <f>Q498*H498</f>
        <v>0.06975279999999999</v>
      </c>
      <c r="S498" s="273">
        <v>0</v>
      </c>
      <c r="T498" s="274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75" t="s">
        <v>276</v>
      </c>
      <c r="AT498" s="275" t="s">
        <v>166</v>
      </c>
      <c r="AU498" s="275" t="s">
        <v>91</v>
      </c>
      <c r="AY498" s="17" t="s">
        <v>162</v>
      </c>
      <c r="BE498" s="150">
        <f>IF(N498="základní",J498,0)</f>
        <v>0</v>
      </c>
      <c r="BF498" s="150">
        <f>IF(N498="snížená",J498,0)</f>
        <v>0</v>
      </c>
      <c r="BG498" s="150">
        <f>IF(N498="zákl. přenesená",J498,0)</f>
        <v>0</v>
      </c>
      <c r="BH498" s="150">
        <f>IF(N498="sníž. přenesená",J498,0)</f>
        <v>0</v>
      </c>
      <c r="BI498" s="150">
        <f>IF(N498="nulová",J498,0)</f>
        <v>0</v>
      </c>
      <c r="BJ498" s="17" t="s">
        <v>91</v>
      </c>
      <c r="BK498" s="150">
        <f>ROUND(I498*H498,2)</f>
        <v>0</v>
      </c>
      <c r="BL498" s="17" t="s">
        <v>276</v>
      </c>
      <c r="BM498" s="275" t="s">
        <v>814</v>
      </c>
    </row>
    <row r="499" s="13" customFormat="1">
      <c r="A499" s="13"/>
      <c r="B499" s="276"/>
      <c r="C499" s="277"/>
      <c r="D499" s="278" t="s">
        <v>176</v>
      </c>
      <c r="E499" s="279" t="s">
        <v>1</v>
      </c>
      <c r="F499" s="280" t="s">
        <v>205</v>
      </c>
      <c r="G499" s="277"/>
      <c r="H499" s="279" t="s">
        <v>1</v>
      </c>
      <c r="I499" s="281"/>
      <c r="J499" s="277"/>
      <c r="K499" s="277"/>
      <c r="L499" s="282"/>
      <c r="M499" s="283"/>
      <c r="N499" s="284"/>
      <c r="O499" s="284"/>
      <c r="P499" s="284"/>
      <c r="Q499" s="284"/>
      <c r="R499" s="284"/>
      <c r="S499" s="284"/>
      <c r="T499" s="28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86" t="s">
        <v>176</v>
      </c>
      <c r="AU499" s="286" t="s">
        <v>91</v>
      </c>
      <c r="AV499" s="13" t="s">
        <v>85</v>
      </c>
      <c r="AW499" s="13" t="s">
        <v>32</v>
      </c>
      <c r="AX499" s="13" t="s">
        <v>78</v>
      </c>
      <c r="AY499" s="286" t="s">
        <v>162</v>
      </c>
    </row>
    <row r="500" s="14" customFormat="1">
      <c r="A500" s="14"/>
      <c r="B500" s="287"/>
      <c r="C500" s="288"/>
      <c r="D500" s="278" t="s">
        <v>176</v>
      </c>
      <c r="E500" s="289" t="s">
        <v>1</v>
      </c>
      <c r="F500" s="290" t="s">
        <v>241</v>
      </c>
      <c r="G500" s="288"/>
      <c r="H500" s="291">
        <v>26.013999999999999</v>
      </c>
      <c r="I500" s="292"/>
      <c r="J500" s="288"/>
      <c r="K500" s="288"/>
      <c r="L500" s="293"/>
      <c r="M500" s="294"/>
      <c r="N500" s="295"/>
      <c r="O500" s="295"/>
      <c r="P500" s="295"/>
      <c r="Q500" s="295"/>
      <c r="R500" s="295"/>
      <c r="S500" s="295"/>
      <c r="T500" s="296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97" t="s">
        <v>176</v>
      </c>
      <c r="AU500" s="297" t="s">
        <v>91</v>
      </c>
      <c r="AV500" s="14" t="s">
        <v>91</v>
      </c>
      <c r="AW500" s="14" t="s">
        <v>32</v>
      </c>
      <c r="AX500" s="14" t="s">
        <v>78</v>
      </c>
      <c r="AY500" s="297" t="s">
        <v>162</v>
      </c>
    </row>
    <row r="501" s="13" customFormat="1">
      <c r="A501" s="13"/>
      <c r="B501" s="276"/>
      <c r="C501" s="277"/>
      <c r="D501" s="278" t="s">
        <v>176</v>
      </c>
      <c r="E501" s="279" t="s">
        <v>1</v>
      </c>
      <c r="F501" s="280" t="s">
        <v>815</v>
      </c>
      <c r="G501" s="277"/>
      <c r="H501" s="279" t="s">
        <v>1</v>
      </c>
      <c r="I501" s="281"/>
      <c r="J501" s="277"/>
      <c r="K501" s="277"/>
      <c r="L501" s="282"/>
      <c r="M501" s="283"/>
      <c r="N501" s="284"/>
      <c r="O501" s="284"/>
      <c r="P501" s="284"/>
      <c r="Q501" s="284"/>
      <c r="R501" s="284"/>
      <c r="S501" s="284"/>
      <c r="T501" s="285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86" t="s">
        <v>176</v>
      </c>
      <c r="AU501" s="286" t="s">
        <v>91</v>
      </c>
      <c r="AV501" s="13" t="s">
        <v>85</v>
      </c>
      <c r="AW501" s="13" t="s">
        <v>32</v>
      </c>
      <c r="AX501" s="13" t="s">
        <v>78</v>
      </c>
      <c r="AY501" s="286" t="s">
        <v>162</v>
      </c>
    </row>
    <row r="502" s="14" customFormat="1">
      <c r="A502" s="14"/>
      <c r="B502" s="287"/>
      <c r="C502" s="288"/>
      <c r="D502" s="278" t="s">
        <v>176</v>
      </c>
      <c r="E502" s="289" t="s">
        <v>1</v>
      </c>
      <c r="F502" s="290" t="s">
        <v>816</v>
      </c>
      <c r="G502" s="288"/>
      <c r="H502" s="291">
        <v>-12.6</v>
      </c>
      <c r="I502" s="292"/>
      <c r="J502" s="288"/>
      <c r="K502" s="288"/>
      <c r="L502" s="293"/>
      <c r="M502" s="294"/>
      <c r="N502" s="295"/>
      <c r="O502" s="295"/>
      <c r="P502" s="295"/>
      <c r="Q502" s="295"/>
      <c r="R502" s="295"/>
      <c r="S502" s="295"/>
      <c r="T502" s="296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97" t="s">
        <v>176</v>
      </c>
      <c r="AU502" s="297" t="s">
        <v>91</v>
      </c>
      <c r="AV502" s="14" t="s">
        <v>91</v>
      </c>
      <c r="AW502" s="14" t="s">
        <v>32</v>
      </c>
      <c r="AX502" s="14" t="s">
        <v>78</v>
      </c>
      <c r="AY502" s="297" t="s">
        <v>162</v>
      </c>
    </row>
    <row r="503" s="15" customFormat="1">
      <c r="A503" s="15"/>
      <c r="B503" s="298"/>
      <c r="C503" s="299"/>
      <c r="D503" s="278" t="s">
        <v>176</v>
      </c>
      <c r="E503" s="300" t="s">
        <v>1</v>
      </c>
      <c r="F503" s="301" t="s">
        <v>188</v>
      </c>
      <c r="G503" s="299"/>
      <c r="H503" s="302">
        <v>13.414</v>
      </c>
      <c r="I503" s="303"/>
      <c r="J503" s="299"/>
      <c r="K503" s="299"/>
      <c r="L503" s="304"/>
      <c r="M503" s="305"/>
      <c r="N503" s="306"/>
      <c r="O503" s="306"/>
      <c r="P503" s="306"/>
      <c r="Q503" s="306"/>
      <c r="R503" s="306"/>
      <c r="S503" s="306"/>
      <c r="T503" s="307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308" t="s">
        <v>176</v>
      </c>
      <c r="AU503" s="308" t="s">
        <v>91</v>
      </c>
      <c r="AV503" s="15" t="s">
        <v>170</v>
      </c>
      <c r="AW503" s="15" t="s">
        <v>32</v>
      </c>
      <c r="AX503" s="15" t="s">
        <v>85</v>
      </c>
      <c r="AY503" s="308" t="s">
        <v>162</v>
      </c>
    </row>
    <row r="504" s="2" customFormat="1" ht="16.5" customHeight="1">
      <c r="A504" s="40"/>
      <c r="B504" s="41"/>
      <c r="C504" s="309" t="s">
        <v>817</v>
      </c>
      <c r="D504" s="309" t="s">
        <v>280</v>
      </c>
      <c r="E504" s="310" t="s">
        <v>818</v>
      </c>
      <c r="F504" s="311" t="s">
        <v>819</v>
      </c>
      <c r="G504" s="312" t="s">
        <v>169</v>
      </c>
      <c r="H504" s="313">
        <v>29.916</v>
      </c>
      <c r="I504" s="314"/>
      <c r="J504" s="315">
        <f>ROUND(I504*H504,2)</f>
        <v>0</v>
      </c>
      <c r="K504" s="316"/>
      <c r="L504" s="317"/>
      <c r="M504" s="318" t="s">
        <v>1</v>
      </c>
      <c r="N504" s="319" t="s">
        <v>44</v>
      </c>
      <c r="O504" s="93"/>
      <c r="P504" s="273">
        <f>O504*H504</f>
        <v>0</v>
      </c>
      <c r="Q504" s="273">
        <v>0.0126</v>
      </c>
      <c r="R504" s="273">
        <f>Q504*H504</f>
        <v>0.37694159999999999</v>
      </c>
      <c r="S504" s="273">
        <v>0</v>
      </c>
      <c r="T504" s="274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75" t="s">
        <v>283</v>
      </c>
      <c r="AT504" s="275" t="s">
        <v>280</v>
      </c>
      <c r="AU504" s="275" t="s">
        <v>91</v>
      </c>
      <c r="AY504" s="17" t="s">
        <v>162</v>
      </c>
      <c r="BE504" s="150">
        <f>IF(N504="základní",J504,0)</f>
        <v>0</v>
      </c>
      <c r="BF504" s="150">
        <f>IF(N504="snížená",J504,0)</f>
        <v>0</v>
      </c>
      <c r="BG504" s="150">
        <f>IF(N504="zákl. přenesená",J504,0)</f>
        <v>0</v>
      </c>
      <c r="BH504" s="150">
        <f>IF(N504="sníž. přenesená",J504,0)</f>
        <v>0</v>
      </c>
      <c r="BI504" s="150">
        <f>IF(N504="nulová",J504,0)</f>
        <v>0</v>
      </c>
      <c r="BJ504" s="17" t="s">
        <v>91</v>
      </c>
      <c r="BK504" s="150">
        <f>ROUND(I504*H504,2)</f>
        <v>0</v>
      </c>
      <c r="BL504" s="17" t="s">
        <v>276</v>
      </c>
      <c r="BM504" s="275" t="s">
        <v>820</v>
      </c>
    </row>
    <row r="505" s="13" customFormat="1">
      <c r="A505" s="13"/>
      <c r="B505" s="276"/>
      <c r="C505" s="277"/>
      <c r="D505" s="278" t="s">
        <v>176</v>
      </c>
      <c r="E505" s="279" t="s">
        <v>1</v>
      </c>
      <c r="F505" s="280" t="s">
        <v>205</v>
      </c>
      <c r="G505" s="277"/>
      <c r="H505" s="279" t="s">
        <v>1</v>
      </c>
      <c r="I505" s="281"/>
      <c r="J505" s="277"/>
      <c r="K505" s="277"/>
      <c r="L505" s="282"/>
      <c r="M505" s="283"/>
      <c r="N505" s="284"/>
      <c r="O505" s="284"/>
      <c r="P505" s="284"/>
      <c r="Q505" s="284"/>
      <c r="R505" s="284"/>
      <c r="S505" s="284"/>
      <c r="T505" s="285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86" t="s">
        <v>176</v>
      </c>
      <c r="AU505" s="286" t="s">
        <v>91</v>
      </c>
      <c r="AV505" s="13" t="s">
        <v>85</v>
      </c>
      <c r="AW505" s="13" t="s">
        <v>32</v>
      </c>
      <c r="AX505" s="13" t="s">
        <v>78</v>
      </c>
      <c r="AY505" s="286" t="s">
        <v>162</v>
      </c>
    </row>
    <row r="506" s="14" customFormat="1">
      <c r="A506" s="14"/>
      <c r="B506" s="287"/>
      <c r="C506" s="288"/>
      <c r="D506" s="278" t="s">
        <v>176</v>
      </c>
      <c r="E506" s="289" t="s">
        <v>1</v>
      </c>
      <c r="F506" s="290" t="s">
        <v>821</v>
      </c>
      <c r="G506" s="288"/>
      <c r="H506" s="291">
        <v>29.916</v>
      </c>
      <c r="I506" s="292"/>
      <c r="J506" s="288"/>
      <c r="K506" s="288"/>
      <c r="L506" s="293"/>
      <c r="M506" s="294"/>
      <c r="N506" s="295"/>
      <c r="O506" s="295"/>
      <c r="P506" s="295"/>
      <c r="Q506" s="295"/>
      <c r="R506" s="295"/>
      <c r="S506" s="295"/>
      <c r="T506" s="296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97" t="s">
        <v>176</v>
      </c>
      <c r="AU506" s="297" t="s">
        <v>91</v>
      </c>
      <c r="AV506" s="14" t="s">
        <v>91</v>
      </c>
      <c r="AW506" s="14" t="s">
        <v>32</v>
      </c>
      <c r="AX506" s="14" t="s">
        <v>78</v>
      </c>
      <c r="AY506" s="297" t="s">
        <v>162</v>
      </c>
    </row>
    <row r="507" s="15" customFormat="1">
      <c r="A507" s="15"/>
      <c r="B507" s="298"/>
      <c r="C507" s="299"/>
      <c r="D507" s="278" t="s">
        <v>176</v>
      </c>
      <c r="E507" s="300" t="s">
        <v>1</v>
      </c>
      <c r="F507" s="301" t="s">
        <v>188</v>
      </c>
      <c r="G507" s="299"/>
      <c r="H507" s="302">
        <v>29.916</v>
      </c>
      <c r="I507" s="303"/>
      <c r="J507" s="299"/>
      <c r="K507" s="299"/>
      <c r="L507" s="304"/>
      <c r="M507" s="305"/>
      <c r="N507" s="306"/>
      <c r="O507" s="306"/>
      <c r="P507" s="306"/>
      <c r="Q507" s="306"/>
      <c r="R507" s="306"/>
      <c r="S507" s="306"/>
      <c r="T507" s="307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308" t="s">
        <v>176</v>
      </c>
      <c r="AU507" s="308" t="s">
        <v>91</v>
      </c>
      <c r="AV507" s="15" t="s">
        <v>170</v>
      </c>
      <c r="AW507" s="15" t="s">
        <v>32</v>
      </c>
      <c r="AX507" s="15" t="s">
        <v>85</v>
      </c>
      <c r="AY507" s="308" t="s">
        <v>162</v>
      </c>
    </row>
    <row r="508" s="2" customFormat="1" ht="21.75" customHeight="1">
      <c r="A508" s="40"/>
      <c r="B508" s="41"/>
      <c r="C508" s="263" t="s">
        <v>822</v>
      </c>
      <c r="D508" s="263" t="s">
        <v>166</v>
      </c>
      <c r="E508" s="264" t="s">
        <v>823</v>
      </c>
      <c r="F508" s="265" t="s">
        <v>824</v>
      </c>
      <c r="G508" s="266" t="s">
        <v>169</v>
      </c>
      <c r="H508" s="267">
        <v>12.6</v>
      </c>
      <c r="I508" s="268"/>
      <c r="J508" s="269">
        <f>ROUND(I508*H508,2)</f>
        <v>0</v>
      </c>
      <c r="K508" s="270"/>
      <c r="L508" s="43"/>
      <c r="M508" s="271" t="s">
        <v>1</v>
      </c>
      <c r="N508" s="272" t="s">
        <v>44</v>
      </c>
      <c r="O508" s="93"/>
      <c r="P508" s="273">
        <f>O508*H508</f>
        <v>0</v>
      </c>
      <c r="Q508" s="273">
        <v>0.0025999999999999999</v>
      </c>
      <c r="R508" s="273">
        <f>Q508*H508</f>
        <v>0.032759999999999997</v>
      </c>
      <c r="S508" s="273">
        <v>0</v>
      </c>
      <c r="T508" s="274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75" t="s">
        <v>276</v>
      </c>
      <c r="AT508" s="275" t="s">
        <v>166</v>
      </c>
      <c r="AU508" s="275" t="s">
        <v>91</v>
      </c>
      <c r="AY508" s="17" t="s">
        <v>162</v>
      </c>
      <c r="BE508" s="150">
        <f>IF(N508="základní",J508,0)</f>
        <v>0</v>
      </c>
      <c r="BF508" s="150">
        <f>IF(N508="snížená",J508,0)</f>
        <v>0</v>
      </c>
      <c r="BG508" s="150">
        <f>IF(N508="zákl. přenesená",J508,0)</f>
        <v>0</v>
      </c>
      <c r="BH508" s="150">
        <f>IF(N508="sníž. přenesená",J508,0)</f>
        <v>0</v>
      </c>
      <c r="BI508" s="150">
        <f>IF(N508="nulová",J508,0)</f>
        <v>0</v>
      </c>
      <c r="BJ508" s="17" t="s">
        <v>91</v>
      </c>
      <c r="BK508" s="150">
        <f>ROUND(I508*H508,2)</f>
        <v>0</v>
      </c>
      <c r="BL508" s="17" t="s">
        <v>276</v>
      </c>
      <c r="BM508" s="275" t="s">
        <v>825</v>
      </c>
    </row>
    <row r="509" s="13" customFormat="1">
      <c r="A509" s="13"/>
      <c r="B509" s="276"/>
      <c r="C509" s="277"/>
      <c r="D509" s="278" t="s">
        <v>176</v>
      </c>
      <c r="E509" s="279" t="s">
        <v>1</v>
      </c>
      <c r="F509" s="280" t="s">
        <v>294</v>
      </c>
      <c r="G509" s="277"/>
      <c r="H509" s="279" t="s">
        <v>1</v>
      </c>
      <c r="I509" s="281"/>
      <c r="J509" s="277"/>
      <c r="K509" s="277"/>
      <c r="L509" s="282"/>
      <c r="M509" s="283"/>
      <c r="N509" s="284"/>
      <c r="O509" s="284"/>
      <c r="P509" s="284"/>
      <c r="Q509" s="284"/>
      <c r="R509" s="284"/>
      <c r="S509" s="284"/>
      <c r="T509" s="28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86" t="s">
        <v>176</v>
      </c>
      <c r="AU509" s="286" t="s">
        <v>91</v>
      </c>
      <c r="AV509" s="13" t="s">
        <v>85</v>
      </c>
      <c r="AW509" s="13" t="s">
        <v>32</v>
      </c>
      <c r="AX509" s="13" t="s">
        <v>78</v>
      </c>
      <c r="AY509" s="286" t="s">
        <v>162</v>
      </c>
    </row>
    <row r="510" s="14" customFormat="1">
      <c r="A510" s="14"/>
      <c r="B510" s="287"/>
      <c r="C510" s="288"/>
      <c r="D510" s="278" t="s">
        <v>176</v>
      </c>
      <c r="E510" s="289" t="s">
        <v>1</v>
      </c>
      <c r="F510" s="290" t="s">
        <v>295</v>
      </c>
      <c r="G510" s="288"/>
      <c r="H510" s="291">
        <v>12.6</v>
      </c>
      <c r="I510" s="292"/>
      <c r="J510" s="288"/>
      <c r="K510" s="288"/>
      <c r="L510" s="293"/>
      <c r="M510" s="294"/>
      <c r="N510" s="295"/>
      <c r="O510" s="295"/>
      <c r="P510" s="295"/>
      <c r="Q510" s="295"/>
      <c r="R510" s="295"/>
      <c r="S510" s="295"/>
      <c r="T510" s="296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97" t="s">
        <v>176</v>
      </c>
      <c r="AU510" s="297" t="s">
        <v>91</v>
      </c>
      <c r="AV510" s="14" t="s">
        <v>91</v>
      </c>
      <c r="AW510" s="14" t="s">
        <v>32</v>
      </c>
      <c r="AX510" s="14" t="s">
        <v>85</v>
      </c>
      <c r="AY510" s="297" t="s">
        <v>162</v>
      </c>
    </row>
    <row r="511" s="2" customFormat="1" ht="16.5" customHeight="1">
      <c r="A511" s="40"/>
      <c r="B511" s="41"/>
      <c r="C511" s="263" t="s">
        <v>826</v>
      </c>
      <c r="D511" s="263" t="s">
        <v>166</v>
      </c>
      <c r="E511" s="264" t="s">
        <v>827</v>
      </c>
      <c r="F511" s="265" t="s">
        <v>828</v>
      </c>
      <c r="G511" s="266" t="s">
        <v>197</v>
      </c>
      <c r="H511" s="267">
        <v>25.940000000000001</v>
      </c>
      <c r="I511" s="268"/>
      <c r="J511" s="269">
        <f>ROUND(I511*H511,2)</f>
        <v>0</v>
      </c>
      <c r="K511" s="270"/>
      <c r="L511" s="43"/>
      <c r="M511" s="271" t="s">
        <v>1</v>
      </c>
      <c r="N511" s="272" t="s">
        <v>44</v>
      </c>
      <c r="O511" s="93"/>
      <c r="P511" s="273">
        <f>O511*H511</f>
        <v>0</v>
      </c>
      <c r="Q511" s="273">
        <v>3.0000000000000001E-05</v>
      </c>
      <c r="R511" s="273">
        <f>Q511*H511</f>
        <v>0.00077820000000000005</v>
      </c>
      <c r="S511" s="273">
        <v>0</v>
      </c>
      <c r="T511" s="274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75" t="s">
        <v>276</v>
      </c>
      <c r="AT511" s="275" t="s">
        <v>166</v>
      </c>
      <c r="AU511" s="275" t="s">
        <v>91</v>
      </c>
      <c r="AY511" s="17" t="s">
        <v>162</v>
      </c>
      <c r="BE511" s="150">
        <f>IF(N511="základní",J511,0)</f>
        <v>0</v>
      </c>
      <c r="BF511" s="150">
        <f>IF(N511="snížená",J511,0)</f>
        <v>0</v>
      </c>
      <c r="BG511" s="150">
        <f>IF(N511="zákl. přenesená",J511,0)</f>
        <v>0</v>
      </c>
      <c r="BH511" s="150">
        <f>IF(N511="sníž. přenesená",J511,0)</f>
        <v>0</v>
      </c>
      <c r="BI511" s="150">
        <f>IF(N511="nulová",J511,0)</f>
        <v>0</v>
      </c>
      <c r="BJ511" s="17" t="s">
        <v>91</v>
      </c>
      <c r="BK511" s="150">
        <f>ROUND(I511*H511,2)</f>
        <v>0</v>
      </c>
      <c r="BL511" s="17" t="s">
        <v>276</v>
      </c>
      <c r="BM511" s="275" t="s">
        <v>829</v>
      </c>
    </row>
    <row r="512" s="13" customFormat="1">
      <c r="A512" s="13"/>
      <c r="B512" s="276"/>
      <c r="C512" s="277"/>
      <c r="D512" s="278" t="s">
        <v>176</v>
      </c>
      <c r="E512" s="279" t="s">
        <v>1</v>
      </c>
      <c r="F512" s="280" t="s">
        <v>830</v>
      </c>
      <c r="G512" s="277"/>
      <c r="H512" s="279" t="s">
        <v>1</v>
      </c>
      <c r="I512" s="281"/>
      <c r="J512" s="277"/>
      <c r="K512" s="277"/>
      <c r="L512" s="282"/>
      <c r="M512" s="283"/>
      <c r="N512" s="284"/>
      <c r="O512" s="284"/>
      <c r="P512" s="284"/>
      <c r="Q512" s="284"/>
      <c r="R512" s="284"/>
      <c r="S512" s="284"/>
      <c r="T512" s="285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86" t="s">
        <v>176</v>
      </c>
      <c r="AU512" s="286" t="s">
        <v>91</v>
      </c>
      <c r="AV512" s="13" t="s">
        <v>85</v>
      </c>
      <c r="AW512" s="13" t="s">
        <v>32</v>
      </c>
      <c r="AX512" s="13" t="s">
        <v>78</v>
      </c>
      <c r="AY512" s="286" t="s">
        <v>162</v>
      </c>
    </row>
    <row r="513" s="14" customFormat="1">
      <c r="A513" s="14"/>
      <c r="B513" s="287"/>
      <c r="C513" s="288"/>
      <c r="D513" s="278" t="s">
        <v>176</v>
      </c>
      <c r="E513" s="289" t="s">
        <v>1</v>
      </c>
      <c r="F513" s="290" t="s">
        <v>831</v>
      </c>
      <c r="G513" s="288"/>
      <c r="H513" s="291">
        <v>13.34</v>
      </c>
      <c r="I513" s="292"/>
      <c r="J513" s="288"/>
      <c r="K513" s="288"/>
      <c r="L513" s="293"/>
      <c r="M513" s="294"/>
      <c r="N513" s="295"/>
      <c r="O513" s="295"/>
      <c r="P513" s="295"/>
      <c r="Q513" s="295"/>
      <c r="R513" s="295"/>
      <c r="S513" s="295"/>
      <c r="T513" s="296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97" t="s">
        <v>176</v>
      </c>
      <c r="AU513" s="297" t="s">
        <v>91</v>
      </c>
      <c r="AV513" s="14" t="s">
        <v>91</v>
      </c>
      <c r="AW513" s="14" t="s">
        <v>32</v>
      </c>
      <c r="AX513" s="14" t="s">
        <v>78</v>
      </c>
      <c r="AY513" s="297" t="s">
        <v>162</v>
      </c>
    </row>
    <row r="514" s="13" customFormat="1">
      <c r="A514" s="13"/>
      <c r="B514" s="276"/>
      <c r="C514" s="277"/>
      <c r="D514" s="278" t="s">
        <v>176</v>
      </c>
      <c r="E514" s="279" t="s">
        <v>1</v>
      </c>
      <c r="F514" s="280" t="s">
        <v>832</v>
      </c>
      <c r="G514" s="277"/>
      <c r="H514" s="279" t="s">
        <v>1</v>
      </c>
      <c r="I514" s="281"/>
      <c r="J514" s="277"/>
      <c r="K514" s="277"/>
      <c r="L514" s="282"/>
      <c r="M514" s="283"/>
      <c r="N514" s="284"/>
      <c r="O514" s="284"/>
      <c r="P514" s="284"/>
      <c r="Q514" s="284"/>
      <c r="R514" s="284"/>
      <c r="S514" s="284"/>
      <c r="T514" s="285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86" t="s">
        <v>176</v>
      </c>
      <c r="AU514" s="286" t="s">
        <v>91</v>
      </c>
      <c r="AV514" s="13" t="s">
        <v>85</v>
      </c>
      <c r="AW514" s="13" t="s">
        <v>32</v>
      </c>
      <c r="AX514" s="13" t="s">
        <v>78</v>
      </c>
      <c r="AY514" s="286" t="s">
        <v>162</v>
      </c>
    </row>
    <row r="515" s="14" customFormat="1">
      <c r="A515" s="14"/>
      <c r="B515" s="287"/>
      <c r="C515" s="288"/>
      <c r="D515" s="278" t="s">
        <v>176</v>
      </c>
      <c r="E515" s="289" t="s">
        <v>1</v>
      </c>
      <c r="F515" s="290" t="s">
        <v>833</v>
      </c>
      <c r="G515" s="288"/>
      <c r="H515" s="291">
        <v>12.6</v>
      </c>
      <c r="I515" s="292"/>
      <c r="J515" s="288"/>
      <c r="K515" s="288"/>
      <c r="L515" s="293"/>
      <c r="M515" s="294"/>
      <c r="N515" s="295"/>
      <c r="O515" s="295"/>
      <c r="P515" s="295"/>
      <c r="Q515" s="295"/>
      <c r="R515" s="295"/>
      <c r="S515" s="295"/>
      <c r="T515" s="296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97" t="s">
        <v>176</v>
      </c>
      <c r="AU515" s="297" t="s">
        <v>91</v>
      </c>
      <c r="AV515" s="14" t="s">
        <v>91</v>
      </c>
      <c r="AW515" s="14" t="s">
        <v>32</v>
      </c>
      <c r="AX515" s="14" t="s">
        <v>78</v>
      </c>
      <c r="AY515" s="297" t="s">
        <v>162</v>
      </c>
    </row>
    <row r="516" s="15" customFormat="1">
      <c r="A516" s="15"/>
      <c r="B516" s="298"/>
      <c r="C516" s="299"/>
      <c r="D516" s="278" t="s">
        <v>176</v>
      </c>
      <c r="E516" s="300" t="s">
        <v>1</v>
      </c>
      <c r="F516" s="301" t="s">
        <v>188</v>
      </c>
      <c r="G516" s="299"/>
      <c r="H516" s="302">
        <v>25.940000000000001</v>
      </c>
      <c r="I516" s="303"/>
      <c r="J516" s="299"/>
      <c r="K516" s="299"/>
      <c r="L516" s="304"/>
      <c r="M516" s="305"/>
      <c r="N516" s="306"/>
      <c r="O516" s="306"/>
      <c r="P516" s="306"/>
      <c r="Q516" s="306"/>
      <c r="R516" s="306"/>
      <c r="S516" s="306"/>
      <c r="T516" s="307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308" t="s">
        <v>176</v>
      </c>
      <c r="AU516" s="308" t="s">
        <v>91</v>
      </c>
      <c r="AV516" s="15" t="s">
        <v>170</v>
      </c>
      <c r="AW516" s="15" t="s">
        <v>32</v>
      </c>
      <c r="AX516" s="15" t="s">
        <v>85</v>
      </c>
      <c r="AY516" s="308" t="s">
        <v>162</v>
      </c>
    </row>
    <row r="517" s="2" customFormat="1" ht="16.5" customHeight="1">
      <c r="A517" s="40"/>
      <c r="B517" s="41"/>
      <c r="C517" s="263" t="s">
        <v>834</v>
      </c>
      <c r="D517" s="263" t="s">
        <v>166</v>
      </c>
      <c r="E517" s="264" t="s">
        <v>835</v>
      </c>
      <c r="F517" s="265" t="s">
        <v>836</v>
      </c>
      <c r="G517" s="266" t="s">
        <v>275</v>
      </c>
      <c r="H517" s="267">
        <v>10</v>
      </c>
      <c r="I517" s="268"/>
      <c r="J517" s="269">
        <f>ROUND(I517*H517,2)</f>
        <v>0</v>
      </c>
      <c r="K517" s="270"/>
      <c r="L517" s="43"/>
      <c r="M517" s="271" t="s">
        <v>1</v>
      </c>
      <c r="N517" s="272" t="s">
        <v>44</v>
      </c>
      <c r="O517" s="93"/>
      <c r="P517" s="273">
        <f>O517*H517</f>
        <v>0</v>
      </c>
      <c r="Q517" s="273">
        <v>0</v>
      </c>
      <c r="R517" s="273">
        <f>Q517*H517</f>
        <v>0</v>
      </c>
      <c r="S517" s="273">
        <v>0</v>
      </c>
      <c r="T517" s="274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75" t="s">
        <v>276</v>
      </c>
      <c r="AT517" s="275" t="s">
        <v>166</v>
      </c>
      <c r="AU517" s="275" t="s">
        <v>91</v>
      </c>
      <c r="AY517" s="17" t="s">
        <v>162</v>
      </c>
      <c r="BE517" s="150">
        <f>IF(N517="základní",J517,0)</f>
        <v>0</v>
      </c>
      <c r="BF517" s="150">
        <f>IF(N517="snížená",J517,0)</f>
        <v>0</v>
      </c>
      <c r="BG517" s="150">
        <f>IF(N517="zákl. přenesená",J517,0)</f>
        <v>0</v>
      </c>
      <c r="BH517" s="150">
        <f>IF(N517="sníž. přenesená",J517,0)</f>
        <v>0</v>
      </c>
      <c r="BI517" s="150">
        <f>IF(N517="nulová",J517,0)</f>
        <v>0</v>
      </c>
      <c r="BJ517" s="17" t="s">
        <v>91</v>
      </c>
      <c r="BK517" s="150">
        <f>ROUND(I517*H517,2)</f>
        <v>0</v>
      </c>
      <c r="BL517" s="17" t="s">
        <v>276</v>
      </c>
      <c r="BM517" s="275" t="s">
        <v>837</v>
      </c>
    </row>
    <row r="518" s="14" customFormat="1">
      <c r="A518" s="14"/>
      <c r="B518" s="287"/>
      <c r="C518" s="288"/>
      <c r="D518" s="278" t="s">
        <v>176</v>
      </c>
      <c r="E518" s="289" t="s">
        <v>1</v>
      </c>
      <c r="F518" s="290" t="s">
        <v>391</v>
      </c>
      <c r="G518" s="288"/>
      <c r="H518" s="291">
        <v>10</v>
      </c>
      <c r="I518" s="292"/>
      <c r="J518" s="288"/>
      <c r="K518" s="288"/>
      <c r="L518" s="293"/>
      <c r="M518" s="294"/>
      <c r="N518" s="295"/>
      <c r="O518" s="295"/>
      <c r="P518" s="295"/>
      <c r="Q518" s="295"/>
      <c r="R518" s="295"/>
      <c r="S518" s="295"/>
      <c r="T518" s="296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97" t="s">
        <v>176</v>
      </c>
      <c r="AU518" s="297" t="s">
        <v>91</v>
      </c>
      <c r="AV518" s="14" t="s">
        <v>91</v>
      </c>
      <c r="AW518" s="14" t="s">
        <v>32</v>
      </c>
      <c r="AX518" s="14" t="s">
        <v>85</v>
      </c>
      <c r="AY518" s="297" t="s">
        <v>162</v>
      </c>
    </row>
    <row r="519" s="2" customFormat="1" ht="16.5" customHeight="1">
      <c r="A519" s="40"/>
      <c r="B519" s="41"/>
      <c r="C519" s="263" t="s">
        <v>838</v>
      </c>
      <c r="D519" s="263" t="s">
        <v>166</v>
      </c>
      <c r="E519" s="264" t="s">
        <v>839</v>
      </c>
      <c r="F519" s="265" t="s">
        <v>840</v>
      </c>
      <c r="G519" s="266" t="s">
        <v>275</v>
      </c>
      <c r="H519" s="267">
        <v>3</v>
      </c>
      <c r="I519" s="268"/>
      <c r="J519" s="269">
        <f>ROUND(I519*H519,2)</f>
        <v>0</v>
      </c>
      <c r="K519" s="270"/>
      <c r="L519" s="43"/>
      <c r="M519" s="271" t="s">
        <v>1</v>
      </c>
      <c r="N519" s="272" t="s">
        <v>44</v>
      </c>
      <c r="O519" s="93"/>
      <c r="P519" s="273">
        <f>O519*H519</f>
        <v>0</v>
      </c>
      <c r="Q519" s="273">
        <v>0</v>
      </c>
      <c r="R519" s="273">
        <f>Q519*H519</f>
        <v>0</v>
      </c>
      <c r="S519" s="273">
        <v>0</v>
      </c>
      <c r="T519" s="274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75" t="s">
        <v>276</v>
      </c>
      <c r="AT519" s="275" t="s">
        <v>166</v>
      </c>
      <c r="AU519" s="275" t="s">
        <v>91</v>
      </c>
      <c r="AY519" s="17" t="s">
        <v>162</v>
      </c>
      <c r="BE519" s="150">
        <f>IF(N519="základní",J519,0)</f>
        <v>0</v>
      </c>
      <c r="BF519" s="150">
        <f>IF(N519="snížená",J519,0)</f>
        <v>0</v>
      </c>
      <c r="BG519" s="150">
        <f>IF(N519="zákl. přenesená",J519,0)</f>
        <v>0</v>
      </c>
      <c r="BH519" s="150">
        <f>IF(N519="sníž. přenesená",J519,0)</f>
        <v>0</v>
      </c>
      <c r="BI519" s="150">
        <f>IF(N519="nulová",J519,0)</f>
        <v>0</v>
      </c>
      <c r="BJ519" s="17" t="s">
        <v>91</v>
      </c>
      <c r="BK519" s="150">
        <f>ROUND(I519*H519,2)</f>
        <v>0</v>
      </c>
      <c r="BL519" s="17" t="s">
        <v>276</v>
      </c>
      <c r="BM519" s="275" t="s">
        <v>841</v>
      </c>
    </row>
    <row r="520" s="14" customFormat="1">
      <c r="A520" s="14"/>
      <c r="B520" s="287"/>
      <c r="C520" s="288"/>
      <c r="D520" s="278" t="s">
        <v>176</v>
      </c>
      <c r="E520" s="289" t="s">
        <v>1</v>
      </c>
      <c r="F520" s="290" t="s">
        <v>387</v>
      </c>
      <c r="G520" s="288"/>
      <c r="H520" s="291">
        <v>3</v>
      </c>
      <c r="I520" s="292"/>
      <c r="J520" s="288"/>
      <c r="K520" s="288"/>
      <c r="L520" s="293"/>
      <c r="M520" s="294"/>
      <c r="N520" s="295"/>
      <c r="O520" s="295"/>
      <c r="P520" s="295"/>
      <c r="Q520" s="295"/>
      <c r="R520" s="295"/>
      <c r="S520" s="295"/>
      <c r="T520" s="296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97" t="s">
        <v>176</v>
      </c>
      <c r="AU520" s="297" t="s">
        <v>91</v>
      </c>
      <c r="AV520" s="14" t="s">
        <v>91</v>
      </c>
      <c r="AW520" s="14" t="s">
        <v>32</v>
      </c>
      <c r="AX520" s="14" t="s">
        <v>85</v>
      </c>
      <c r="AY520" s="297" t="s">
        <v>162</v>
      </c>
    </row>
    <row r="521" s="2" customFormat="1" ht="21.75" customHeight="1">
      <c r="A521" s="40"/>
      <c r="B521" s="41"/>
      <c r="C521" s="263" t="s">
        <v>842</v>
      </c>
      <c r="D521" s="263" t="s">
        <v>166</v>
      </c>
      <c r="E521" s="264" t="s">
        <v>843</v>
      </c>
      <c r="F521" s="265" t="s">
        <v>844</v>
      </c>
      <c r="G521" s="266" t="s">
        <v>247</v>
      </c>
      <c r="H521" s="267">
        <v>0.48799999999999999</v>
      </c>
      <c r="I521" s="268"/>
      <c r="J521" s="269">
        <f>ROUND(I521*H521,2)</f>
        <v>0</v>
      </c>
      <c r="K521" s="270"/>
      <c r="L521" s="43"/>
      <c r="M521" s="271" t="s">
        <v>1</v>
      </c>
      <c r="N521" s="272" t="s">
        <v>44</v>
      </c>
      <c r="O521" s="93"/>
      <c r="P521" s="273">
        <f>O521*H521</f>
        <v>0</v>
      </c>
      <c r="Q521" s="273">
        <v>0</v>
      </c>
      <c r="R521" s="273">
        <f>Q521*H521</f>
        <v>0</v>
      </c>
      <c r="S521" s="273">
        <v>0</v>
      </c>
      <c r="T521" s="274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75" t="s">
        <v>276</v>
      </c>
      <c r="AT521" s="275" t="s">
        <v>166</v>
      </c>
      <c r="AU521" s="275" t="s">
        <v>91</v>
      </c>
      <c r="AY521" s="17" t="s">
        <v>162</v>
      </c>
      <c r="BE521" s="150">
        <f>IF(N521="základní",J521,0)</f>
        <v>0</v>
      </c>
      <c r="BF521" s="150">
        <f>IF(N521="snížená",J521,0)</f>
        <v>0</v>
      </c>
      <c r="BG521" s="150">
        <f>IF(N521="zákl. přenesená",J521,0)</f>
        <v>0</v>
      </c>
      <c r="BH521" s="150">
        <f>IF(N521="sníž. přenesená",J521,0)</f>
        <v>0</v>
      </c>
      <c r="BI521" s="150">
        <f>IF(N521="nulová",J521,0)</f>
        <v>0</v>
      </c>
      <c r="BJ521" s="17" t="s">
        <v>91</v>
      </c>
      <c r="BK521" s="150">
        <f>ROUND(I521*H521,2)</f>
        <v>0</v>
      </c>
      <c r="BL521" s="17" t="s">
        <v>276</v>
      </c>
      <c r="BM521" s="275" t="s">
        <v>845</v>
      </c>
    </row>
    <row r="522" s="12" customFormat="1" ht="22.8" customHeight="1">
      <c r="A522" s="12"/>
      <c r="B522" s="247"/>
      <c r="C522" s="248"/>
      <c r="D522" s="249" t="s">
        <v>77</v>
      </c>
      <c r="E522" s="261" t="s">
        <v>846</v>
      </c>
      <c r="F522" s="261" t="s">
        <v>847</v>
      </c>
      <c r="G522" s="248"/>
      <c r="H522" s="248"/>
      <c r="I522" s="251"/>
      <c r="J522" s="262">
        <f>BK522</f>
        <v>0</v>
      </c>
      <c r="K522" s="248"/>
      <c r="L522" s="253"/>
      <c r="M522" s="254"/>
      <c r="N522" s="255"/>
      <c r="O522" s="255"/>
      <c r="P522" s="256">
        <f>SUM(P523:P765)</f>
        <v>0</v>
      </c>
      <c r="Q522" s="255"/>
      <c r="R522" s="256">
        <f>SUM(R523:R765)</f>
        <v>0.095189170000000004</v>
      </c>
      <c r="S522" s="255"/>
      <c r="T522" s="257">
        <f>SUM(T523:T765)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58" t="s">
        <v>91</v>
      </c>
      <c r="AT522" s="259" t="s">
        <v>77</v>
      </c>
      <c r="AU522" s="259" t="s">
        <v>85</v>
      </c>
      <c r="AY522" s="258" t="s">
        <v>162</v>
      </c>
      <c r="BK522" s="260">
        <f>SUM(BK523:BK765)</f>
        <v>0</v>
      </c>
    </row>
    <row r="523" s="2" customFormat="1" ht="21.75" customHeight="1">
      <c r="A523" s="40"/>
      <c r="B523" s="41"/>
      <c r="C523" s="263" t="s">
        <v>848</v>
      </c>
      <c r="D523" s="263" t="s">
        <v>166</v>
      </c>
      <c r="E523" s="264" t="s">
        <v>849</v>
      </c>
      <c r="F523" s="265" t="s">
        <v>850</v>
      </c>
      <c r="G523" s="266" t="s">
        <v>275</v>
      </c>
      <c r="H523" s="267">
        <v>66</v>
      </c>
      <c r="I523" s="268"/>
      <c r="J523" s="269">
        <f>ROUND(I523*H523,2)</f>
        <v>0</v>
      </c>
      <c r="K523" s="270"/>
      <c r="L523" s="43"/>
      <c r="M523" s="271" t="s">
        <v>1</v>
      </c>
      <c r="N523" s="272" t="s">
        <v>44</v>
      </c>
      <c r="O523" s="93"/>
      <c r="P523" s="273">
        <f>O523*H523</f>
        <v>0</v>
      </c>
      <c r="Q523" s="273">
        <v>0</v>
      </c>
      <c r="R523" s="273">
        <f>Q523*H523</f>
        <v>0</v>
      </c>
      <c r="S523" s="273">
        <v>0</v>
      </c>
      <c r="T523" s="274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75" t="s">
        <v>276</v>
      </c>
      <c r="AT523" s="275" t="s">
        <v>166</v>
      </c>
      <c r="AU523" s="275" t="s">
        <v>91</v>
      </c>
      <c r="AY523" s="17" t="s">
        <v>162</v>
      </c>
      <c r="BE523" s="150">
        <f>IF(N523="základní",J523,0)</f>
        <v>0</v>
      </c>
      <c r="BF523" s="150">
        <f>IF(N523="snížená",J523,0)</f>
        <v>0</v>
      </c>
      <c r="BG523" s="150">
        <f>IF(N523="zákl. přenesená",J523,0)</f>
        <v>0</v>
      </c>
      <c r="BH523" s="150">
        <f>IF(N523="sníž. přenesená",J523,0)</f>
        <v>0</v>
      </c>
      <c r="BI523" s="150">
        <f>IF(N523="nulová",J523,0)</f>
        <v>0</v>
      </c>
      <c r="BJ523" s="17" t="s">
        <v>91</v>
      </c>
      <c r="BK523" s="150">
        <f>ROUND(I523*H523,2)</f>
        <v>0</v>
      </c>
      <c r="BL523" s="17" t="s">
        <v>276</v>
      </c>
      <c r="BM523" s="275" t="s">
        <v>851</v>
      </c>
    </row>
    <row r="524" s="13" customFormat="1">
      <c r="A524" s="13"/>
      <c r="B524" s="276"/>
      <c r="C524" s="277"/>
      <c r="D524" s="278" t="s">
        <v>176</v>
      </c>
      <c r="E524" s="279" t="s">
        <v>1</v>
      </c>
      <c r="F524" s="280" t="s">
        <v>852</v>
      </c>
      <c r="G524" s="277"/>
      <c r="H524" s="279" t="s">
        <v>1</v>
      </c>
      <c r="I524" s="281"/>
      <c r="J524" s="277"/>
      <c r="K524" s="277"/>
      <c r="L524" s="282"/>
      <c r="M524" s="283"/>
      <c r="N524" s="284"/>
      <c r="O524" s="284"/>
      <c r="P524" s="284"/>
      <c r="Q524" s="284"/>
      <c r="R524" s="284"/>
      <c r="S524" s="284"/>
      <c r="T524" s="285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86" t="s">
        <v>176</v>
      </c>
      <c r="AU524" s="286" t="s">
        <v>91</v>
      </c>
      <c r="AV524" s="13" t="s">
        <v>85</v>
      </c>
      <c r="AW524" s="13" t="s">
        <v>32</v>
      </c>
      <c r="AX524" s="13" t="s">
        <v>78</v>
      </c>
      <c r="AY524" s="286" t="s">
        <v>162</v>
      </c>
    </row>
    <row r="525" s="14" customFormat="1">
      <c r="A525" s="14"/>
      <c r="B525" s="287"/>
      <c r="C525" s="288"/>
      <c r="D525" s="278" t="s">
        <v>176</v>
      </c>
      <c r="E525" s="289" t="s">
        <v>1</v>
      </c>
      <c r="F525" s="290" t="s">
        <v>411</v>
      </c>
      <c r="G525" s="288"/>
      <c r="H525" s="291">
        <v>13</v>
      </c>
      <c r="I525" s="292"/>
      <c r="J525" s="288"/>
      <c r="K525" s="288"/>
      <c r="L525" s="293"/>
      <c r="M525" s="294"/>
      <c r="N525" s="295"/>
      <c r="O525" s="295"/>
      <c r="P525" s="295"/>
      <c r="Q525" s="295"/>
      <c r="R525" s="295"/>
      <c r="S525" s="295"/>
      <c r="T525" s="29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97" t="s">
        <v>176</v>
      </c>
      <c r="AU525" s="297" t="s">
        <v>91</v>
      </c>
      <c r="AV525" s="14" t="s">
        <v>91</v>
      </c>
      <c r="AW525" s="14" t="s">
        <v>32</v>
      </c>
      <c r="AX525" s="14" t="s">
        <v>78</v>
      </c>
      <c r="AY525" s="297" t="s">
        <v>162</v>
      </c>
    </row>
    <row r="526" s="13" customFormat="1">
      <c r="A526" s="13"/>
      <c r="B526" s="276"/>
      <c r="C526" s="277"/>
      <c r="D526" s="278" t="s">
        <v>176</v>
      </c>
      <c r="E526" s="279" t="s">
        <v>1</v>
      </c>
      <c r="F526" s="280" t="s">
        <v>853</v>
      </c>
      <c r="G526" s="277"/>
      <c r="H526" s="279" t="s">
        <v>1</v>
      </c>
      <c r="I526" s="281"/>
      <c r="J526" s="277"/>
      <c r="K526" s="277"/>
      <c r="L526" s="282"/>
      <c r="M526" s="283"/>
      <c r="N526" s="284"/>
      <c r="O526" s="284"/>
      <c r="P526" s="284"/>
      <c r="Q526" s="284"/>
      <c r="R526" s="284"/>
      <c r="S526" s="284"/>
      <c r="T526" s="285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86" t="s">
        <v>176</v>
      </c>
      <c r="AU526" s="286" t="s">
        <v>91</v>
      </c>
      <c r="AV526" s="13" t="s">
        <v>85</v>
      </c>
      <c r="AW526" s="13" t="s">
        <v>32</v>
      </c>
      <c r="AX526" s="13" t="s">
        <v>78</v>
      </c>
      <c r="AY526" s="286" t="s">
        <v>162</v>
      </c>
    </row>
    <row r="527" s="13" customFormat="1">
      <c r="A527" s="13"/>
      <c r="B527" s="276"/>
      <c r="C527" s="277"/>
      <c r="D527" s="278" t="s">
        <v>176</v>
      </c>
      <c r="E527" s="279" t="s">
        <v>1</v>
      </c>
      <c r="F527" s="280" t="s">
        <v>182</v>
      </c>
      <c r="G527" s="277"/>
      <c r="H527" s="279" t="s">
        <v>1</v>
      </c>
      <c r="I527" s="281"/>
      <c r="J527" s="277"/>
      <c r="K527" s="277"/>
      <c r="L527" s="282"/>
      <c r="M527" s="283"/>
      <c r="N527" s="284"/>
      <c r="O527" s="284"/>
      <c r="P527" s="284"/>
      <c r="Q527" s="284"/>
      <c r="R527" s="284"/>
      <c r="S527" s="284"/>
      <c r="T527" s="285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86" t="s">
        <v>176</v>
      </c>
      <c r="AU527" s="286" t="s">
        <v>91</v>
      </c>
      <c r="AV527" s="13" t="s">
        <v>85</v>
      </c>
      <c r="AW527" s="13" t="s">
        <v>32</v>
      </c>
      <c r="AX527" s="13" t="s">
        <v>78</v>
      </c>
      <c r="AY527" s="286" t="s">
        <v>162</v>
      </c>
    </row>
    <row r="528" s="14" customFormat="1">
      <c r="A528" s="14"/>
      <c r="B528" s="287"/>
      <c r="C528" s="288"/>
      <c r="D528" s="278" t="s">
        <v>176</v>
      </c>
      <c r="E528" s="289" t="s">
        <v>1</v>
      </c>
      <c r="F528" s="290" t="s">
        <v>854</v>
      </c>
      <c r="G528" s="288"/>
      <c r="H528" s="291">
        <v>12</v>
      </c>
      <c r="I528" s="292"/>
      <c r="J528" s="288"/>
      <c r="K528" s="288"/>
      <c r="L528" s="293"/>
      <c r="M528" s="294"/>
      <c r="N528" s="295"/>
      <c r="O528" s="295"/>
      <c r="P528" s="295"/>
      <c r="Q528" s="295"/>
      <c r="R528" s="295"/>
      <c r="S528" s="295"/>
      <c r="T528" s="296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97" t="s">
        <v>176</v>
      </c>
      <c r="AU528" s="297" t="s">
        <v>91</v>
      </c>
      <c r="AV528" s="14" t="s">
        <v>91</v>
      </c>
      <c r="AW528" s="14" t="s">
        <v>32</v>
      </c>
      <c r="AX528" s="14" t="s">
        <v>78</v>
      </c>
      <c r="AY528" s="297" t="s">
        <v>162</v>
      </c>
    </row>
    <row r="529" s="13" customFormat="1">
      <c r="A529" s="13"/>
      <c r="B529" s="276"/>
      <c r="C529" s="277"/>
      <c r="D529" s="278" t="s">
        <v>176</v>
      </c>
      <c r="E529" s="279" t="s">
        <v>1</v>
      </c>
      <c r="F529" s="280" t="s">
        <v>855</v>
      </c>
      <c r="G529" s="277"/>
      <c r="H529" s="279" t="s">
        <v>1</v>
      </c>
      <c r="I529" s="281"/>
      <c r="J529" s="277"/>
      <c r="K529" s="277"/>
      <c r="L529" s="282"/>
      <c r="M529" s="283"/>
      <c r="N529" s="284"/>
      <c r="O529" s="284"/>
      <c r="P529" s="284"/>
      <c r="Q529" s="284"/>
      <c r="R529" s="284"/>
      <c r="S529" s="284"/>
      <c r="T529" s="285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86" t="s">
        <v>176</v>
      </c>
      <c r="AU529" s="286" t="s">
        <v>91</v>
      </c>
      <c r="AV529" s="13" t="s">
        <v>85</v>
      </c>
      <c r="AW529" s="13" t="s">
        <v>32</v>
      </c>
      <c r="AX529" s="13" t="s">
        <v>78</v>
      </c>
      <c r="AY529" s="286" t="s">
        <v>162</v>
      </c>
    </row>
    <row r="530" s="14" customFormat="1">
      <c r="A530" s="14"/>
      <c r="B530" s="287"/>
      <c r="C530" s="288"/>
      <c r="D530" s="278" t="s">
        <v>176</v>
      </c>
      <c r="E530" s="289" t="s">
        <v>1</v>
      </c>
      <c r="F530" s="290" t="s">
        <v>353</v>
      </c>
      <c r="G530" s="288"/>
      <c r="H530" s="291">
        <v>8</v>
      </c>
      <c r="I530" s="292"/>
      <c r="J530" s="288"/>
      <c r="K530" s="288"/>
      <c r="L530" s="293"/>
      <c r="M530" s="294"/>
      <c r="N530" s="295"/>
      <c r="O530" s="295"/>
      <c r="P530" s="295"/>
      <c r="Q530" s="295"/>
      <c r="R530" s="295"/>
      <c r="S530" s="295"/>
      <c r="T530" s="296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97" t="s">
        <v>176</v>
      </c>
      <c r="AU530" s="297" t="s">
        <v>91</v>
      </c>
      <c r="AV530" s="14" t="s">
        <v>91</v>
      </c>
      <c r="AW530" s="14" t="s">
        <v>32</v>
      </c>
      <c r="AX530" s="14" t="s">
        <v>78</v>
      </c>
      <c r="AY530" s="297" t="s">
        <v>162</v>
      </c>
    </row>
    <row r="531" s="13" customFormat="1">
      <c r="A531" s="13"/>
      <c r="B531" s="276"/>
      <c r="C531" s="277"/>
      <c r="D531" s="278" t="s">
        <v>176</v>
      </c>
      <c r="E531" s="279" t="s">
        <v>1</v>
      </c>
      <c r="F531" s="280" t="s">
        <v>184</v>
      </c>
      <c r="G531" s="277"/>
      <c r="H531" s="279" t="s">
        <v>1</v>
      </c>
      <c r="I531" s="281"/>
      <c r="J531" s="277"/>
      <c r="K531" s="277"/>
      <c r="L531" s="282"/>
      <c r="M531" s="283"/>
      <c r="N531" s="284"/>
      <c r="O531" s="284"/>
      <c r="P531" s="284"/>
      <c r="Q531" s="284"/>
      <c r="R531" s="284"/>
      <c r="S531" s="284"/>
      <c r="T531" s="285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86" t="s">
        <v>176</v>
      </c>
      <c r="AU531" s="286" t="s">
        <v>91</v>
      </c>
      <c r="AV531" s="13" t="s">
        <v>85</v>
      </c>
      <c r="AW531" s="13" t="s">
        <v>32</v>
      </c>
      <c r="AX531" s="13" t="s">
        <v>78</v>
      </c>
      <c r="AY531" s="286" t="s">
        <v>162</v>
      </c>
    </row>
    <row r="532" s="14" customFormat="1">
      <c r="A532" s="14"/>
      <c r="B532" s="287"/>
      <c r="C532" s="288"/>
      <c r="D532" s="278" t="s">
        <v>176</v>
      </c>
      <c r="E532" s="289" t="s">
        <v>1</v>
      </c>
      <c r="F532" s="290" t="s">
        <v>856</v>
      </c>
      <c r="G532" s="288"/>
      <c r="H532" s="291">
        <v>16</v>
      </c>
      <c r="I532" s="292"/>
      <c r="J532" s="288"/>
      <c r="K532" s="288"/>
      <c r="L532" s="293"/>
      <c r="M532" s="294"/>
      <c r="N532" s="295"/>
      <c r="O532" s="295"/>
      <c r="P532" s="295"/>
      <c r="Q532" s="295"/>
      <c r="R532" s="295"/>
      <c r="S532" s="295"/>
      <c r="T532" s="296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97" t="s">
        <v>176</v>
      </c>
      <c r="AU532" s="297" t="s">
        <v>91</v>
      </c>
      <c r="AV532" s="14" t="s">
        <v>91</v>
      </c>
      <c r="AW532" s="14" t="s">
        <v>32</v>
      </c>
      <c r="AX532" s="14" t="s">
        <v>78</v>
      </c>
      <c r="AY532" s="297" t="s">
        <v>162</v>
      </c>
    </row>
    <row r="533" s="13" customFormat="1">
      <c r="A533" s="13"/>
      <c r="B533" s="276"/>
      <c r="C533" s="277"/>
      <c r="D533" s="278" t="s">
        <v>176</v>
      </c>
      <c r="E533" s="279" t="s">
        <v>1</v>
      </c>
      <c r="F533" s="280" t="s">
        <v>186</v>
      </c>
      <c r="G533" s="277"/>
      <c r="H533" s="279" t="s">
        <v>1</v>
      </c>
      <c r="I533" s="281"/>
      <c r="J533" s="277"/>
      <c r="K533" s="277"/>
      <c r="L533" s="282"/>
      <c r="M533" s="283"/>
      <c r="N533" s="284"/>
      <c r="O533" s="284"/>
      <c r="P533" s="284"/>
      <c r="Q533" s="284"/>
      <c r="R533" s="284"/>
      <c r="S533" s="284"/>
      <c r="T533" s="285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86" t="s">
        <v>176</v>
      </c>
      <c r="AU533" s="286" t="s">
        <v>91</v>
      </c>
      <c r="AV533" s="13" t="s">
        <v>85</v>
      </c>
      <c r="AW533" s="13" t="s">
        <v>32</v>
      </c>
      <c r="AX533" s="13" t="s">
        <v>78</v>
      </c>
      <c r="AY533" s="286" t="s">
        <v>162</v>
      </c>
    </row>
    <row r="534" s="14" customFormat="1">
      <c r="A534" s="14"/>
      <c r="B534" s="287"/>
      <c r="C534" s="288"/>
      <c r="D534" s="278" t="s">
        <v>176</v>
      </c>
      <c r="E534" s="289" t="s">
        <v>1</v>
      </c>
      <c r="F534" s="290" t="s">
        <v>854</v>
      </c>
      <c r="G534" s="288"/>
      <c r="H534" s="291">
        <v>12</v>
      </c>
      <c r="I534" s="292"/>
      <c r="J534" s="288"/>
      <c r="K534" s="288"/>
      <c r="L534" s="293"/>
      <c r="M534" s="294"/>
      <c r="N534" s="295"/>
      <c r="O534" s="295"/>
      <c r="P534" s="295"/>
      <c r="Q534" s="295"/>
      <c r="R534" s="295"/>
      <c r="S534" s="295"/>
      <c r="T534" s="296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97" t="s">
        <v>176</v>
      </c>
      <c r="AU534" s="297" t="s">
        <v>91</v>
      </c>
      <c r="AV534" s="14" t="s">
        <v>91</v>
      </c>
      <c r="AW534" s="14" t="s">
        <v>32</v>
      </c>
      <c r="AX534" s="14" t="s">
        <v>78</v>
      </c>
      <c r="AY534" s="297" t="s">
        <v>162</v>
      </c>
    </row>
    <row r="535" s="13" customFormat="1">
      <c r="A535" s="13"/>
      <c r="B535" s="276"/>
      <c r="C535" s="277"/>
      <c r="D535" s="278" t="s">
        <v>176</v>
      </c>
      <c r="E535" s="279" t="s">
        <v>1</v>
      </c>
      <c r="F535" s="280" t="s">
        <v>205</v>
      </c>
      <c r="G535" s="277"/>
      <c r="H535" s="279" t="s">
        <v>1</v>
      </c>
      <c r="I535" s="281"/>
      <c r="J535" s="277"/>
      <c r="K535" s="277"/>
      <c r="L535" s="282"/>
      <c r="M535" s="283"/>
      <c r="N535" s="284"/>
      <c r="O535" s="284"/>
      <c r="P535" s="284"/>
      <c r="Q535" s="284"/>
      <c r="R535" s="284"/>
      <c r="S535" s="284"/>
      <c r="T535" s="285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86" t="s">
        <v>176</v>
      </c>
      <c r="AU535" s="286" t="s">
        <v>91</v>
      </c>
      <c r="AV535" s="13" t="s">
        <v>85</v>
      </c>
      <c r="AW535" s="13" t="s">
        <v>32</v>
      </c>
      <c r="AX535" s="13" t="s">
        <v>78</v>
      </c>
      <c r="AY535" s="286" t="s">
        <v>162</v>
      </c>
    </row>
    <row r="536" s="14" customFormat="1">
      <c r="A536" s="14"/>
      <c r="B536" s="287"/>
      <c r="C536" s="288"/>
      <c r="D536" s="278" t="s">
        <v>176</v>
      </c>
      <c r="E536" s="289" t="s">
        <v>1</v>
      </c>
      <c r="F536" s="290" t="s">
        <v>85</v>
      </c>
      <c r="G536" s="288"/>
      <c r="H536" s="291">
        <v>1</v>
      </c>
      <c r="I536" s="292"/>
      <c r="J536" s="288"/>
      <c r="K536" s="288"/>
      <c r="L536" s="293"/>
      <c r="M536" s="294"/>
      <c r="N536" s="295"/>
      <c r="O536" s="295"/>
      <c r="P536" s="295"/>
      <c r="Q536" s="295"/>
      <c r="R536" s="295"/>
      <c r="S536" s="295"/>
      <c r="T536" s="296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97" t="s">
        <v>176</v>
      </c>
      <c r="AU536" s="297" t="s">
        <v>91</v>
      </c>
      <c r="AV536" s="14" t="s">
        <v>91</v>
      </c>
      <c r="AW536" s="14" t="s">
        <v>32</v>
      </c>
      <c r="AX536" s="14" t="s">
        <v>78</v>
      </c>
      <c r="AY536" s="297" t="s">
        <v>162</v>
      </c>
    </row>
    <row r="537" s="13" customFormat="1">
      <c r="A537" s="13"/>
      <c r="B537" s="276"/>
      <c r="C537" s="277"/>
      <c r="D537" s="278" t="s">
        <v>176</v>
      </c>
      <c r="E537" s="279" t="s">
        <v>1</v>
      </c>
      <c r="F537" s="280" t="s">
        <v>857</v>
      </c>
      <c r="G537" s="277"/>
      <c r="H537" s="279" t="s">
        <v>1</v>
      </c>
      <c r="I537" s="281"/>
      <c r="J537" s="277"/>
      <c r="K537" s="277"/>
      <c r="L537" s="282"/>
      <c r="M537" s="283"/>
      <c r="N537" s="284"/>
      <c r="O537" s="284"/>
      <c r="P537" s="284"/>
      <c r="Q537" s="284"/>
      <c r="R537" s="284"/>
      <c r="S537" s="284"/>
      <c r="T537" s="285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86" t="s">
        <v>176</v>
      </c>
      <c r="AU537" s="286" t="s">
        <v>91</v>
      </c>
      <c r="AV537" s="13" t="s">
        <v>85</v>
      </c>
      <c r="AW537" s="13" t="s">
        <v>32</v>
      </c>
      <c r="AX537" s="13" t="s">
        <v>78</v>
      </c>
      <c r="AY537" s="286" t="s">
        <v>162</v>
      </c>
    </row>
    <row r="538" s="14" customFormat="1">
      <c r="A538" s="14"/>
      <c r="B538" s="287"/>
      <c r="C538" s="288"/>
      <c r="D538" s="278" t="s">
        <v>176</v>
      </c>
      <c r="E538" s="289" t="s">
        <v>1</v>
      </c>
      <c r="F538" s="290" t="s">
        <v>85</v>
      </c>
      <c r="G538" s="288"/>
      <c r="H538" s="291">
        <v>1</v>
      </c>
      <c r="I538" s="292"/>
      <c r="J538" s="288"/>
      <c r="K538" s="288"/>
      <c r="L538" s="293"/>
      <c r="M538" s="294"/>
      <c r="N538" s="295"/>
      <c r="O538" s="295"/>
      <c r="P538" s="295"/>
      <c r="Q538" s="295"/>
      <c r="R538" s="295"/>
      <c r="S538" s="295"/>
      <c r="T538" s="296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97" t="s">
        <v>176</v>
      </c>
      <c r="AU538" s="297" t="s">
        <v>91</v>
      </c>
      <c r="AV538" s="14" t="s">
        <v>91</v>
      </c>
      <c r="AW538" s="14" t="s">
        <v>32</v>
      </c>
      <c r="AX538" s="14" t="s">
        <v>78</v>
      </c>
      <c r="AY538" s="297" t="s">
        <v>162</v>
      </c>
    </row>
    <row r="539" s="13" customFormat="1">
      <c r="A539" s="13"/>
      <c r="B539" s="276"/>
      <c r="C539" s="277"/>
      <c r="D539" s="278" t="s">
        <v>176</v>
      </c>
      <c r="E539" s="279" t="s">
        <v>1</v>
      </c>
      <c r="F539" s="280" t="s">
        <v>433</v>
      </c>
      <c r="G539" s="277"/>
      <c r="H539" s="279" t="s">
        <v>1</v>
      </c>
      <c r="I539" s="281"/>
      <c r="J539" s="277"/>
      <c r="K539" s="277"/>
      <c r="L539" s="282"/>
      <c r="M539" s="283"/>
      <c r="N539" s="284"/>
      <c r="O539" s="284"/>
      <c r="P539" s="284"/>
      <c r="Q539" s="284"/>
      <c r="R539" s="284"/>
      <c r="S539" s="284"/>
      <c r="T539" s="285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86" t="s">
        <v>176</v>
      </c>
      <c r="AU539" s="286" t="s">
        <v>91</v>
      </c>
      <c r="AV539" s="13" t="s">
        <v>85</v>
      </c>
      <c r="AW539" s="13" t="s">
        <v>32</v>
      </c>
      <c r="AX539" s="13" t="s">
        <v>78</v>
      </c>
      <c r="AY539" s="286" t="s">
        <v>162</v>
      </c>
    </row>
    <row r="540" s="14" customFormat="1">
      <c r="A540" s="14"/>
      <c r="B540" s="287"/>
      <c r="C540" s="288"/>
      <c r="D540" s="278" t="s">
        <v>176</v>
      </c>
      <c r="E540" s="289" t="s">
        <v>1</v>
      </c>
      <c r="F540" s="290" t="s">
        <v>434</v>
      </c>
      <c r="G540" s="288"/>
      <c r="H540" s="291">
        <v>2</v>
      </c>
      <c r="I540" s="292"/>
      <c r="J540" s="288"/>
      <c r="K540" s="288"/>
      <c r="L540" s="293"/>
      <c r="M540" s="294"/>
      <c r="N540" s="295"/>
      <c r="O540" s="295"/>
      <c r="P540" s="295"/>
      <c r="Q540" s="295"/>
      <c r="R540" s="295"/>
      <c r="S540" s="295"/>
      <c r="T540" s="296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97" t="s">
        <v>176</v>
      </c>
      <c r="AU540" s="297" t="s">
        <v>91</v>
      </c>
      <c r="AV540" s="14" t="s">
        <v>91</v>
      </c>
      <c r="AW540" s="14" t="s">
        <v>32</v>
      </c>
      <c r="AX540" s="14" t="s">
        <v>78</v>
      </c>
      <c r="AY540" s="297" t="s">
        <v>162</v>
      </c>
    </row>
    <row r="541" s="13" customFormat="1">
      <c r="A541" s="13"/>
      <c r="B541" s="276"/>
      <c r="C541" s="277"/>
      <c r="D541" s="278" t="s">
        <v>176</v>
      </c>
      <c r="E541" s="279" t="s">
        <v>1</v>
      </c>
      <c r="F541" s="280" t="s">
        <v>858</v>
      </c>
      <c r="G541" s="277"/>
      <c r="H541" s="279" t="s">
        <v>1</v>
      </c>
      <c r="I541" s="281"/>
      <c r="J541" s="277"/>
      <c r="K541" s="277"/>
      <c r="L541" s="282"/>
      <c r="M541" s="283"/>
      <c r="N541" s="284"/>
      <c r="O541" s="284"/>
      <c r="P541" s="284"/>
      <c r="Q541" s="284"/>
      <c r="R541" s="284"/>
      <c r="S541" s="284"/>
      <c r="T541" s="285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86" t="s">
        <v>176</v>
      </c>
      <c r="AU541" s="286" t="s">
        <v>91</v>
      </c>
      <c r="AV541" s="13" t="s">
        <v>85</v>
      </c>
      <c r="AW541" s="13" t="s">
        <v>32</v>
      </c>
      <c r="AX541" s="13" t="s">
        <v>78</v>
      </c>
      <c r="AY541" s="286" t="s">
        <v>162</v>
      </c>
    </row>
    <row r="542" s="14" customFormat="1">
      <c r="A542" s="14"/>
      <c r="B542" s="287"/>
      <c r="C542" s="288"/>
      <c r="D542" s="278" t="s">
        <v>176</v>
      </c>
      <c r="E542" s="289" t="s">
        <v>1</v>
      </c>
      <c r="F542" s="290" t="s">
        <v>85</v>
      </c>
      <c r="G542" s="288"/>
      <c r="H542" s="291">
        <v>1</v>
      </c>
      <c r="I542" s="292"/>
      <c r="J542" s="288"/>
      <c r="K542" s="288"/>
      <c r="L542" s="293"/>
      <c r="M542" s="294"/>
      <c r="N542" s="295"/>
      <c r="O542" s="295"/>
      <c r="P542" s="295"/>
      <c r="Q542" s="295"/>
      <c r="R542" s="295"/>
      <c r="S542" s="295"/>
      <c r="T542" s="296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97" t="s">
        <v>176</v>
      </c>
      <c r="AU542" s="297" t="s">
        <v>91</v>
      </c>
      <c r="AV542" s="14" t="s">
        <v>91</v>
      </c>
      <c r="AW542" s="14" t="s">
        <v>32</v>
      </c>
      <c r="AX542" s="14" t="s">
        <v>78</v>
      </c>
      <c r="AY542" s="297" t="s">
        <v>162</v>
      </c>
    </row>
    <row r="543" s="15" customFormat="1">
      <c r="A543" s="15"/>
      <c r="B543" s="298"/>
      <c r="C543" s="299"/>
      <c r="D543" s="278" t="s">
        <v>176</v>
      </c>
      <c r="E543" s="300" t="s">
        <v>1</v>
      </c>
      <c r="F543" s="301" t="s">
        <v>188</v>
      </c>
      <c r="G543" s="299"/>
      <c r="H543" s="302">
        <v>66</v>
      </c>
      <c r="I543" s="303"/>
      <c r="J543" s="299"/>
      <c r="K543" s="299"/>
      <c r="L543" s="304"/>
      <c r="M543" s="305"/>
      <c r="N543" s="306"/>
      <c r="O543" s="306"/>
      <c r="P543" s="306"/>
      <c r="Q543" s="306"/>
      <c r="R543" s="306"/>
      <c r="S543" s="306"/>
      <c r="T543" s="307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308" t="s">
        <v>176</v>
      </c>
      <c r="AU543" s="308" t="s">
        <v>91</v>
      </c>
      <c r="AV543" s="15" t="s">
        <v>170</v>
      </c>
      <c r="AW543" s="15" t="s">
        <v>32</v>
      </c>
      <c r="AX543" s="15" t="s">
        <v>85</v>
      </c>
      <c r="AY543" s="308" t="s">
        <v>162</v>
      </c>
    </row>
    <row r="544" s="2" customFormat="1" ht="21.75" customHeight="1">
      <c r="A544" s="40"/>
      <c r="B544" s="41"/>
      <c r="C544" s="263" t="s">
        <v>859</v>
      </c>
      <c r="D544" s="263" t="s">
        <v>166</v>
      </c>
      <c r="E544" s="264" t="s">
        <v>860</v>
      </c>
      <c r="F544" s="265" t="s">
        <v>861</v>
      </c>
      <c r="G544" s="266" t="s">
        <v>169</v>
      </c>
      <c r="H544" s="267">
        <v>19.687999999999999</v>
      </c>
      <c r="I544" s="268"/>
      <c r="J544" s="269">
        <f>ROUND(I544*H544,2)</f>
        <v>0</v>
      </c>
      <c r="K544" s="270"/>
      <c r="L544" s="43"/>
      <c r="M544" s="271" t="s">
        <v>1</v>
      </c>
      <c r="N544" s="272" t="s">
        <v>44</v>
      </c>
      <c r="O544" s="93"/>
      <c r="P544" s="273">
        <f>O544*H544</f>
        <v>0</v>
      </c>
      <c r="Q544" s="273">
        <v>0</v>
      </c>
      <c r="R544" s="273">
        <f>Q544*H544</f>
        <v>0</v>
      </c>
      <c r="S544" s="273">
        <v>0</v>
      </c>
      <c r="T544" s="274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75" t="s">
        <v>276</v>
      </c>
      <c r="AT544" s="275" t="s">
        <v>166</v>
      </c>
      <c r="AU544" s="275" t="s">
        <v>91</v>
      </c>
      <c r="AY544" s="17" t="s">
        <v>162</v>
      </c>
      <c r="BE544" s="150">
        <f>IF(N544="základní",J544,0)</f>
        <v>0</v>
      </c>
      <c r="BF544" s="150">
        <f>IF(N544="snížená",J544,0)</f>
        <v>0</v>
      </c>
      <c r="BG544" s="150">
        <f>IF(N544="zákl. přenesená",J544,0)</f>
        <v>0</v>
      </c>
      <c r="BH544" s="150">
        <f>IF(N544="sníž. přenesená",J544,0)</f>
        <v>0</v>
      </c>
      <c r="BI544" s="150">
        <f>IF(N544="nulová",J544,0)</f>
        <v>0</v>
      </c>
      <c r="BJ544" s="17" t="s">
        <v>91</v>
      </c>
      <c r="BK544" s="150">
        <f>ROUND(I544*H544,2)</f>
        <v>0</v>
      </c>
      <c r="BL544" s="17" t="s">
        <v>276</v>
      </c>
      <c r="BM544" s="275" t="s">
        <v>862</v>
      </c>
    </row>
    <row r="545" s="14" customFormat="1">
      <c r="A545" s="14"/>
      <c r="B545" s="287"/>
      <c r="C545" s="288"/>
      <c r="D545" s="278" t="s">
        <v>176</v>
      </c>
      <c r="E545" s="289" t="s">
        <v>1</v>
      </c>
      <c r="F545" s="290" t="s">
        <v>863</v>
      </c>
      <c r="G545" s="288"/>
      <c r="H545" s="291">
        <v>7.5940000000000003</v>
      </c>
      <c r="I545" s="292"/>
      <c r="J545" s="288"/>
      <c r="K545" s="288"/>
      <c r="L545" s="293"/>
      <c r="M545" s="294"/>
      <c r="N545" s="295"/>
      <c r="O545" s="295"/>
      <c r="P545" s="295"/>
      <c r="Q545" s="295"/>
      <c r="R545" s="295"/>
      <c r="S545" s="295"/>
      <c r="T545" s="296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97" t="s">
        <v>176</v>
      </c>
      <c r="AU545" s="297" t="s">
        <v>91</v>
      </c>
      <c r="AV545" s="14" t="s">
        <v>91</v>
      </c>
      <c r="AW545" s="14" t="s">
        <v>32</v>
      </c>
      <c r="AX545" s="14" t="s">
        <v>78</v>
      </c>
      <c r="AY545" s="297" t="s">
        <v>162</v>
      </c>
    </row>
    <row r="546" s="14" customFormat="1">
      <c r="A546" s="14"/>
      <c r="B546" s="287"/>
      <c r="C546" s="288"/>
      <c r="D546" s="278" t="s">
        <v>176</v>
      </c>
      <c r="E546" s="289" t="s">
        <v>1</v>
      </c>
      <c r="F546" s="290" t="s">
        <v>864</v>
      </c>
      <c r="G546" s="288"/>
      <c r="H546" s="291">
        <v>1.823</v>
      </c>
      <c r="I546" s="292"/>
      <c r="J546" s="288"/>
      <c r="K546" s="288"/>
      <c r="L546" s="293"/>
      <c r="M546" s="294"/>
      <c r="N546" s="295"/>
      <c r="O546" s="295"/>
      <c r="P546" s="295"/>
      <c r="Q546" s="295"/>
      <c r="R546" s="295"/>
      <c r="S546" s="295"/>
      <c r="T546" s="296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97" t="s">
        <v>176</v>
      </c>
      <c r="AU546" s="297" t="s">
        <v>91</v>
      </c>
      <c r="AV546" s="14" t="s">
        <v>91</v>
      </c>
      <c r="AW546" s="14" t="s">
        <v>32</v>
      </c>
      <c r="AX546" s="14" t="s">
        <v>78</v>
      </c>
      <c r="AY546" s="297" t="s">
        <v>162</v>
      </c>
    </row>
    <row r="547" s="14" customFormat="1">
      <c r="A547" s="14"/>
      <c r="B547" s="287"/>
      <c r="C547" s="288"/>
      <c r="D547" s="278" t="s">
        <v>176</v>
      </c>
      <c r="E547" s="289" t="s">
        <v>1</v>
      </c>
      <c r="F547" s="290" t="s">
        <v>865</v>
      </c>
      <c r="G547" s="288"/>
      <c r="H547" s="291">
        <v>3.3919999999999999</v>
      </c>
      <c r="I547" s="292"/>
      <c r="J547" s="288"/>
      <c r="K547" s="288"/>
      <c r="L547" s="293"/>
      <c r="M547" s="294"/>
      <c r="N547" s="295"/>
      <c r="O547" s="295"/>
      <c r="P547" s="295"/>
      <c r="Q547" s="295"/>
      <c r="R547" s="295"/>
      <c r="S547" s="295"/>
      <c r="T547" s="296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97" t="s">
        <v>176</v>
      </c>
      <c r="AU547" s="297" t="s">
        <v>91</v>
      </c>
      <c r="AV547" s="14" t="s">
        <v>91</v>
      </c>
      <c r="AW547" s="14" t="s">
        <v>32</v>
      </c>
      <c r="AX547" s="14" t="s">
        <v>78</v>
      </c>
      <c r="AY547" s="297" t="s">
        <v>162</v>
      </c>
    </row>
    <row r="548" s="14" customFormat="1">
      <c r="A548" s="14"/>
      <c r="B548" s="287"/>
      <c r="C548" s="288"/>
      <c r="D548" s="278" t="s">
        <v>176</v>
      </c>
      <c r="E548" s="289" t="s">
        <v>1</v>
      </c>
      <c r="F548" s="290" t="s">
        <v>866</v>
      </c>
      <c r="G548" s="288"/>
      <c r="H548" s="291">
        <v>1.3160000000000001</v>
      </c>
      <c r="I548" s="292"/>
      <c r="J548" s="288"/>
      <c r="K548" s="288"/>
      <c r="L548" s="293"/>
      <c r="M548" s="294"/>
      <c r="N548" s="295"/>
      <c r="O548" s="295"/>
      <c r="P548" s="295"/>
      <c r="Q548" s="295"/>
      <c r="R548" s="295"/>
      <c r="S548" s="295"/>
      <c r="T548" s="296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97" t="s">
        <v>176</v>
      </c>
      <c r="AU548" s="297" t="s">
        <v>91</v>
      </c>
      <c r="AV548" s="14" t="s">
        <v>91</v>
      </c>
      <c r="AW548" s="14" t="s">
        <v>32</v>
      </c>
      <c r="AX548" s="14" t="s">
        <v>78</v>
      </c>
      <c r="AY548" s="297" t="s">
        <v>162</v>
      </c>
    </row>
    <row r="549" s="14" customFormat="1">
      <c r="A549" s="14"/>
      <c r="B549" s="287"/>
      <c r="C549" s="288"/>
      <c r="D549" s="278" t="s">
        <v>176</v>
      </c>
      <c r="E549" s="289" t="s">
        <v>1</v>
      </c>
      <c r="F549" s="290" t="s">
        <v>867</v>
      </c>
      <c r="G549" s="288"/>
      <c r="H549" s="291">
        <v>5.5629999999999997</v>
      </c>
      <c r="I549" s="292"/>
      <c r="J549" s="288"/>
      <c r="K549" s="288"/>
      <c r="L549" s="293"/>
      <c r="M549" s="294"/>
      <c r="N549" s="295"/>
      <c r="O549" s="295"/>
      <c r="P549" s="295"/>
      <c r="Q549" s="295"/>
      <c r="R549" s="295"/>
      <c r="S549" s="295"/>
      <c r="T549" s="296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97" t="s">
        <v>176</v>
      </c>
      <c r="AU549" s="297" t="s">
        <v>91</v>
      </c>
      <c r="AV549" s="14" t="s">
        <v>91</v>
      </c>
      <c r="AW549" s="14" t="s">
        <v>32</v>
      </c>
      <c r="AX549" s="14" t="s">
        <v>78</v>
      </c>
      <c r="AY549" s="297" t="s">
        <v>162</v>
      </c>
    </row>
    <row r="550" s="15" customFormat="1">
      <c r="A550" s="15"/>
      <c r="B550" s="298"/>
      <c r="C550" s="299"/>
      <c r="D550" s="278" t="s">
        <v>176</v>
      </c>
      <c r="E550" s="300" t="s">
        <v>1</v>
      </c>
      <c r="F550" s="301" t="s">
        <v>188</v>
      </c>
      <c r="G550" s="299"/>
      <c r="H550" s="302">
        <v>19.687999999999999</v>
      </c>
      <c r="I550" s="303"/>
      <c r="J550" s="299"/>
      <c r="K550" s="299"/>
      <c r="L550" s="304"/>
      <c r="M550" s="305"/>
      <c r="N550" s="306"/>
      <c r="O550" s="306"/>
      <c r="P550" s="306"/>
      <c r="Q550" s="306"/>
      <c r="R550" s="306"/>
      <c r="S550" s="306"/>
      <c r="T550" s="307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308" t="s">
        <v>176</v>
      </c>
      <c r="AU550" s="308" t="s">
        <v>91</v>
      </c>
      <c r="AV550" s="15" t="s">
        <v>170</v>
      </c>
      <c r="AW550" s="15" t="s">
        <v>32</v>
      </c>
      <c r="AX550" s="15" t="s">
        <v>85</v>
      </c>
      <c r="AY550" s="308" t="s">
        <v>162</v>
      </c>
    </row>
    <row r="551" s="2" customFormat="1" ht="21.75" customHeight="1">
      <c r="A551" s="40"/>
      <c r="B551" s="41"/>
      <c r="C551" s="263" t="s">
        <v>283</v>
      </c>
      <c r="D551" s="263" t="s">
        <v>166</v>
      </c>
      <c r="E551" s="264" t="s">
        <v>868</v>
      </c>
      <c r="F551" s="265" t="s">
        <v>869</v>
      </c>
      <c r="G551" s="266" t="s">
        <v>169</v>
      </c>
      <c r="H551" s="267">
        <v>145.29900000000001</v>
      </c>
      <c r="I551" s="268"/>
      <c r="J551" s="269">
        <f>ROUND(I551*H551,2)</f>
        <v>0</v>
      </c>
      <c r="K551" s="270"/>
      <c r="L551" s="43"/>
      <c r="M551" s="271" t="s">
        <v>1</v>
      </c>
      <c r="N551" s="272" t="s">
        <v>44</v>
      </c>
      <c r="O551" s="93"/>
      <c r="P551" s="273">
        <f>O551*H551</f>
        <v>0</v>
      </c>
      <c r="Q551" s="273">
        <v>2.0000000000000002E-05</v>
      </c>
      <c r="R551" s="273">
        <f>Q551*H551</f>
        <v>0.0029059800000000003</v>
      </c>
      <c r="S551" s="273">
        <v>0</v>
      </c>
      <c r="T551" s="274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75" t="s">
        <v>276</v>
      </c>
      <c r="AT551" s="275" t="s">
        <v>166</v>
      </c>
      <c r="AU551" s="275" t="s">
        <v>91</v>
      </c>
      <c r="AY551" s="17" t="s">
        <v>162</v>
      </c>
      <c r="BE551" s="150">
        <f>IF(N551="základní",J551,0)</f>
        <v>0</v>
      </c>
      <c r="BF551" s="150">
        <f>IF(N551="snížená",J551,0)</f>
        <v>0</v>
      </c>
      <c r="BG551" s="150">
        <f>IF(N551="zákl. přenesená",J551,0)</f>
        <v>0</v>
      </c>
      <c r="BH551" s="150">
        <f>IF(N551="sníž. přenesená",J551,0)</f>
        <v>0</v>
      </c>
      <c r="BI551" s="150">
        <f>IF(N551="nulová",J551,0)</f>
        <v>0</v>
      </c>
      <c r="BJ551" s="17" t="s">
        <v>91</v>
      </c>
      <c r="BK551" s="150">
        <f>ROUND(I551*H551,2)</f>
        <v>0</v>
      </c>
      <c r="BL551" s="17" t="s">
        <v>276</v>
      </c>
      <c r="BM551" s="275" t="s">
        <v>870</v>
      </c>
    </row>
    <row r="552" s="13" customFormat="1">
      <c r="A552" s="13"/>
      <c r="B552" s="276"/>
      <c r="C552" s="277"/>
      <c r="D552" s="278" t="s">
        <v>176</v>
      </c>
      <c r="E552" s="279" t="s">
        <v>1</v>
      </c>
      <c r="F552" s="280" t="s">
        <v>871</v>
      </c>
      <c r="G552" s="277"/>
      <c r="H552" s="279" t="s">
        <v>1</v>
      </c>
      <c r="I552" s="281"/>
      <c r="J552" s="277"/>
      <c r="K552" s="277"/>
      <c r="L552" s="282"/>
      <c r="M552" s="283"/>
      <c r="N552" s="284"/>
      <c r="O552" s="284"/>
      <c r="P552" s="284"/>
      <c r="Q552" s="284"/>
      <c r="R552" s="284"/>
      <c r="S552" s="284"/>
      <c r="T552" s="285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86" t="s">
        <v>176</v>
      </c>
      <c r="AU552" s="286" t="s">
        <v>91</v>
      </c>
      <c r="AV552" s="13" t="s">
        <v>85</v>
      </c>
      <c r="AW552" s="13" t="s">
        <v>32</v>
      </c>
      <c r="AX552" s="13" t="s">
        <v>78</v>
      </c>
      <c r="AY552" s="286" t="s">
        <v>162</v>
      </c>
    </row>
    <row r="553" s="14" customFormat="1">
      <c r="A553" s="14"/>
      <c r="B553" s="287"/>
      <c r="C553" s="288"/>
      <c r="D553" s="278" t="s">
        <v>176</v>
      </c>
      <c r="E553" s="289" t="s">
        <v>1</v>
      </c>
      <c r="F553" s="290" t="s">
        <v>872</v>
      </c>
      <c r="G553" s="288"/>
      <c r="H553" s="291">
        <v>15.188000000000001</v>
      </c>
      <c r="I553" s="292"/>
      <c r="J553" s="288"/>
      <c r="K553" s="288"/>
      <c r="L553" s="293"/>
      <c r="M553" s="294"/>
      <c r="N553" s="295"/>
      <c r="O553" s="295"/>
      <c r="P553" s="295"/>
      <c r="Q553" s="295"/>
      <c r="R553" s="295"/>
      <c r="S553" s="295"/>
      <c r="T553" s="296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97" t="s">
        <v>176</v>
      </c>
      <c r="AU553" s="297" t="s">
        <v>91</v>
      </c>
      <c r="AV553" s="14" t="s">
        <v>91</v>
      </c>
      <c r="AW553" s="14" t="s">
        <v>32</v>
      </c>
      <c r="AX553" s="14" t="s">
        <v>78</v>
      </c>
      <c r="AY553" s="297" t="s">
        <v>162</v>
      </c>
    </row>
    <row r="554" s="14" customFormat="1">
      <c r="A554" s="14"/>
      <c r="B554" s="287"/>
      <c r="C554" s="288"/>
      <c r="D554" s="278" t="s">
        <v>176</v>
      </c>
      <c r="E554" s="289" t="s">
        <v>1</v>
      </c>
      <c r="F554" s="290" t="s">
        <v>873</v>
      </c>
      <c r="G554" s="288"/>
      <c r="H554" s="291">
        <v>3.645</v>
      </c>
      <c r="I554" s="292"/>
      <c r="J554" s="288"/>
      <c r="K554" s="288"/>
      <c r="L554" s="293"/>
      <c r="M554" s="294"/>
      <c r="N554" s="295"/>
      <c r="O554" s="295"/>
      <c r="P554" s="295"/>
      <c r="Q554" s="295"/>
      <c r="R554" s="295"/>
      <c r="S554" s="295"/>
      <c r="T554" s="296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97" t="s">
        <v>176</v>
      </c>
      <c r="AU554" s="297" t="s">
        <v>91</v>
      </c>
      <c r="AV554" s="14" t="s">
        <v>91</v>
      </c>
      <c r="AW554" s="14" t="s">
        <v>32</v>
      </c>
      <c r="AX554" s="14" t="s">
        <v>78</v>
      </c>
      <c r="AY554" s="297" t="s">
        <v>162</v>
      </c>
    </row>
    <row r="555" s="14" customFormat="1">
      <c r="A555" s="14"/>
      <c r="B555" s="287"/>
      <c r="C555" s="288"/>
      <c r="D555" s="278" t="s">
        <v>176</v>
      </c>
      <c r="E555" s="289" t="s">
        <v>1</v>
      </c>
      <c r="F555" s="290" t="s">
        <v>874</v>
      </c>
      <c r="G555" s="288"/>
      <c r="H555" s="291">
        <v>6.7830000000000004</v>
      </c>
      <c r="I555" s="292"/>
      <c r="J555" s="288"/>
      <c r="K555" s="288"/>
      <c r="L555" s="293"/>
      <c r="M555" s="294"/>
      <c r="N555" s="295"/>
      <c r="O555" s="295"/>
      <c r="P555" s="295"/>
      <c r="Q555" s="295"/>
      <c r="R555" s="295"/>
      <c r="S555" s="295"/>
      <c r="T555" s="296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97" t="s">
        <v>176</v>
      </c>
      <c r="AU555" s="297" t="s">
        <v>91</v>
      </c>
      <c r="AV555" s="14" t="s">
        <v>91</v>
      </c>
      <c r="AW555" s="14" t="s">
        <v>32</v>
      </c>
      <c r="AX555" s="14" t="s">
        <v>78</v>
      </c>
      <c r="AY555" s="297" t="s">
        <v>162</v>
      </c>
    </row>
    <row r="556" s="14" customFormat="1">
      <c r="A556" s="14"/>
      <c r="B556" s="287"/>
      <c r="C556" s="288"/>
      <c r="D556" s="278" t="s">
        <v>176</v>
      </c>
      <c r="E556" s="289" t="s">
        <v>1</v>
      </c>
      <c r="F556" s="290" t="s">
        <v>875</v>
      </c>
      <c r="G556" s="288"/>
      <c r="H556" s="291">
        <v>2.633</v>
      </c>
      <c r="I556" s="292"/>
      <c r="J556" s="288"/>
      <c r="K556" s="288"/>
      <c r="L556" s="293"/>
      <c r="M556" s="294"/>
      <c r="N556" s="295"/>
      <c r="O556" s="295"/>
      <c r="P556" s="295"/>
      <c r="Q556" s="295"/>
      <c r="R556" s="295"/>
      <c r="S556" s="295"/>
      <c r="T556" s="296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97" t="s">
        <v>176</v>
      </c>
      <c r="AU556" s="297" t="s">
        <v>91</v>
      </c>
      <c r="AV556" s="14" t="s">
        <v>91</v>
      </c>
      <c r="AW556" s="14" t="s">
        <v>32</v>
      </c>
      <c r="AX556" s="14" t="s">
        <v>78</v>
      </c>
      <c r="AY556" s="297" t="s">
        <v>162</v>
      </c>
    </row>
    <row r="557" s="14" customFormat="1">
      <c r="A557" s="14"/>
      <c r="B557" s="287"/>
      <c r="C557" s="288"/>
      <c r="D557" s="278" t="s">
        <v>176</v>
      </c>
      <c r="E557" s="289" t="s">
        <v>1</v>
      </c>
      <c r="F557" s="290" t="s">
        <v>876</v>
      </c>
      <c r="G557" s="288"/>
      <c r="H557" s="291">
        <v>11.125</v>
      </c>
      <c r="I557" s="292"/>
      <c r="J557" s="288"/>
      <c r="K557" s="288"/>
      <c r="L557" s="293"/>
      <c r="M557" s="294"/>
      <c r="N557" s="295"/>
      <c r="O557" s="295"/>
      <c r="P557" s="295"/>
      <c r="Q557" s="295"/>
      <c r="R557" s="295"/>
      <c r="S557" s="295"/>
      <c r="T557" s="296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97" t="s">
        <v>176</v>
      </c>
      <c r="AU557" s="297" t="s">
        <v>91</v>
      </c>
      <c r="AV557" s="14" t="s">
        <v>91</v>
      </c>
      <c r="AW557" s="14" t="s">
        <v>32</v>
      </c>
      <c r="AX557" s="14" t="s">
        <v>78</v>
      </c>
      <c r="AY557" s="297" t="s">
        <v>162</v>
      </c>
    </row>
    <row r="558" s="13" customFormat="1">
      <c r="A558" s="13"/>
      <c r="B558" s="276"/>
      <c r="C558" s="277"/>
      <c r="D558" s="278" t="s">
        <v>176</v>
      </c>
      <c r="E558" s="279" t="s">
        <v>1</v>
      </c>
      <c r="F558" s="280" t="s">
        <v>182</v>
      </c>
      <c r="G558" s="277"/>
      <c r="H558" s="279" t="s">
        <v>1</v>
      </c>
      <c r="I558" s="281"/>
      <c r="J558" s="277"/>
      <c r="K558" s="277"/>
      <c r="L558" s="282"/>
      <c r="M558" s="283"/>
      <c r="N558" s="284"/>
      <c r="O558" s="284"/>
      <c r="P558" s="284"/>
      <c r="Q558" s="284"/>
      <c r="R558" s="284"/>
      <c r="S558" s="284"/>
      <c r="T558" s="285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86" t="s">
        <v>176</v>
      </c>
      <c r="AU558" s="286" t="s">
        <v>91</v>
      </c>
      <c r="AV558" s="13" t="s">
        <v>85</v>
      </c>
      <c r="AW558" s="13" t="s">
        <v>32</v>
      </c>
      <c r="AX558" s="13" t="s">
        <v>78</v>
      </c>
      <c r="AY558" s="286" t="s">
        <v>162</v>
      </c>
    </row>
    <row r="559" s="14" customFormat="1">
      <c r="A559" s="14"/>
      <c r="B559" s="287"/>
      <c r="C559" s="288"/>
      <c r="D559" s="278" t="s">
        <v>176</v>
      </c>
      <c r="E559" s="289" t="s">
        <v>1</v>
      </c>
      <c r="F559" s="290" t="s">
        <v>877</v>
      </c>
      <c r="G559" s="288"/>
      <c r="H559" s="291">
        <v>15.9</v>
      </c>
      <c r="I559" s="292"/>
      <c r="J559" s="288"/>
      <c r="K559" s="288"/>
      <c r="L559" s="293"/>
      <c r="M559" s="294"/>
      <c r="N559" s="295"/>
      <c r="O559" s="295"/>
      <c r="P559" s="295"/>
      <c r="Q559" s="295"/>
      <c r="R559" s="295"/>
      <c r="S559" s="295"/>
      <c r="T559" s="296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97" t="s">
        <v>176</v>
      </c>
      <c r="AU559" s="297" t="s">
        <v>91</v>
      </c>
      <c r="AV559" s="14" t="s">
        <v>91</v>
      </c>
      <c r="AW559" s="14" t="s">
        <v>32</v>
      </c>
      <c r="AX559" s="14" t="s">
        <v>78</v>
      </c>
      <c r="AY559" s="297" t="s">
        <v>162</v>
      </c>
    </row>
    <row r="560" s="13" customFormat="1">
      <c r="A560" s="13"/>
      <c r="B560" s="276"/>
      <c r="C560" s="277"/>
      <c r="D560" s="278" t="s">
        <v>176</v>
      </c>
      <c r="E560" s="279" t="s">
        <v>1</v>
      </c>
      <c r="F560" s="280" t="s">
        <v>855</v>
      </c>
      <c r="G560" s="277"/>
      <c r="H560" s="279" t="s">
        <v>1</v>
      </c>
      <c r="I560" s="281"/>
      <c r="J560" s="277"/>
      <c r="K560" s="277"/>
      <c r="L560" s="282"/>
      <c r="M560" s="283"/>
      <c r="N560" s="284"/>
      <c r="O560" s="284"/>
      <c r="P560" s="284"/>
      <c r="Q560" s="284"/>
      <c r="R560" s="284"/>
      <c r="S560" s="284"/>
      <c r="T560" s="28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86" t="s">
        <v>176</v>
      </c>
      <c r="AU560" s="286" t="s">
        <v>91</v>
      </c>
      <c r="AV560" s="13" t="s">
        <v>85</v>
      </c>
      <c r="AW560" s="13" t="s">
        <v>32</v>
      </c>
      <c r="AX560" s="13" t="s">
        <v>78</v>
      </c>
      <c r="AY560" s="286" t="s">
        <v>162</v>
      </c>
    </row>
    <row r="561" s="14" customFormat="1">
      <c r="A561" s="14"/>
      <c r="B561" s="287"/>
      <c r="C561" s="288"/>
      <c r="D561" s="278" t="s">
        <v>176</v>
      </c>
      <c r="E561" s="289" t="s">
        <v>1</v>
      </c>
      <c r="F561" s="290" t="s">
        <v>878</v>
      </c>
      <c r="G561" s="288"/>
      <c r="H561" s="291">
        <v>8.8800000000000008</v>
      </c>
      <c r="I561" s="292"/>
      <c r="J561" s="288"/>
      <c r="K561" s="288"/>
      <c r="L561" s="293"/>
      <c r="M561" s="294"/>
      <c r="N561" s="295"/>
      <c r="O561" s="295"/>
      <c r="P561" s="295"/>
      <c r="Q561" s="295"/>
      <c r="R561" s="295"/>
      <c r="S561" s="295"/>
      <c r="T561" s="296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97" t="s">
        <v>176</v>
      </c>
      <c r="AU561" s="297" t="s">
        <v>91</v>
      </c>
      <c r="AV561" s="14" t="s">
        <v>91</v>
      </c>
      <c r="AW561" s="14" t="s">
        <v>32</v>
      </c>
      <c r="AX561" s="14" t="s">
        <v>78</v>
      </c>
      <c r="AY561" s="297" t="s">
        <v>162</v>
      </c>
    </row>
    <row r="562" s="13" customFormat="1">
      <c r="A562" s="13"/>
      <c r="B562" s="276"/>
      <c r="C562" s="277"/>
      <c r="D562" s="278" t="s">
        <v>176</v>
      </c>
      <c r="E562" s="279" t="s">
        <v>1</v>
      </c>
      <c r="F562" s="280" t="s">
        <v>184</v>
      </c>
      <c r="G562" s="277"/>
      <c r="H562" s="279" t="s">
        <v>1</v>
      </c>
      <c r="I562" s="281"/>
      <c r="J562" s="277"/>
      <c r="K562" s="277"/>
      <c r="L562" s="282"/>
      <c r="M562" s="283"/>
      <c r="N562" s="284"/>
      <c r="O562" s="284"/>
      <c r="P562" s="284"/>
      <c r="Q562" s="284"/>
      <c r="R562" s="284"/>
      <c r="S562" s="284"/>
      <c r="T562" s="285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86" t="s">
        <v>176</v>
      </c>
      <c r="AU562" s="286" t="s">
        <v>91</v>
      </c>
      <c r="AV562" s="13" t="s">
        <v>85</v>
      </c>
      <c r="AW562" s="13" t="s">
        <v>32</v>
      </c>
      <c r="AX562" s="13" t="s">
        <v>78</v>
      </c>
      <c r="AY562" s="286" t="s">
        <v>162</v>
      </c>
    </row>
    <row r="563" s="14" customFormat="1">
      <c r="A563" s="14"/>
      <c r="B563" s="287"/>
      <c r="C563" s="288"/>
      <c r="D563" s="278" t="s">
        <v>176</v>
      </c>
      <c r="E563" s="289" t="s">
        <v>1</v>
      </c>
      <c r="F563" s="290" t="s">
        <v>879</v>
      </c>
      <c r="G563" s="288"/>
      <c r="H563" s="291">
        <v>24.100000000000001</v>
      </c>
      <c r="I563" s="292"/>
      <c r="J563" s="288"/>
      <c r="K563" s="288"/>
      <c r="L563" s="293"/>
      <c r="M563" s="294"/>
      <c r="N563" s="295"/>
      <c r="O563" s="295"/>
      <c r="P563" s="295"/>
      <c r="Q563" s="295"/>
      <c r="R563" s="295"/>
      <c r="S563" s="295"/>
      <c r="T563" s="296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97" t="s">
        <v>176</v>
      </c>
      <c r="AU563" s="297" t="s">
        <v>91</v>
      </c>
      <c r="AV563" s="14" t="s">
        <v>91</v>
      </c>
      <c r="AW563" s="14" t="s">
        <v>32</v>
      </c>
      <c r="AX563" s="14" t="s">
        <v>78</v>
      </c>
      <c r="AY563" s="297" t="s">
        <v>162</v>
      </c>
    </row>
    <row r="564" s="13" customFormat="1">
      <c r="A564" s="13"/>
      <c r="B564" s="276"/>
      <c r="C564" s="277"/>
      <c r="D564" s="278" t="s">
        <v>176</v>
      </c>
      <c r="E564" s="279" t="s">
        <v>1</v>
      </c>
      <c r="F564" s="280" t="s">
        <v>186</v>
      </c>
      <c r="G564" s="277"/>
      <c r="H564" s="279" t="s">
        <v>1</v>
      </c>
      <c r="I564" s="281"/>
      <c r="J564" s="277"/>
      <c r="K564" s="277"/>
      <c r="L564" s="282"/>
      <c r="M564" s="283"/>
      <c r="N564" s="284"/>
      <c r="O564" s="284"/>
      <c r="P564" s="284"/>
      <c r="Q564" s="284"/>
      <c r="R564" s="284"/>
      <c r="S564" s="284"/>
      <c r="T564" s="285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86" t="s">
        <v>176</v>
      </c>
      <c r="AU564" s="286" t="s">
        <v>91</v>
      </c>
      <c r="AV564" s="13" t="s">
        <v>85</v>
      </c>
      <c r="AW564" s="13" t="s">
        <v>32</v>
      </c>
      <c r="AX564" s="13" t="s">
        <v>78</v>
      </c>
      <c r="AY564" s="286" t="s">
        <v>162</v>
      </c>
    </row>
    <row r="565" s="14" customFormat="1">
      <c r="A565" s="14"/>
      <c r="B565" s="287"/>
      <c r="C565" s="288"/>
      <c r="D565" s="278" t="s">
        <v>176</v>
      </c>
      <c r="E565" s="289" t="s">
        <v>1</v>
      </c>
      <c r="F565" s="290" t="s">
        <v>877</v>
      </c>
      <c r="G565" s="288"/>
      <c r="H565" s="291">
        <v>15.9</v>
      </c>
      <c r="I565" s="292"/>
      <c r="J565" s="288"/>
      <c r="K565" s="288"/>
      <c r="L565" s="293"/>
      <c r="M565" s="294"/>
      <c r="N565" s="295"/>
      <c r="O565" s="295"/>
      <c r="P565" s="295"/>
      <c r="Q565" s="295"/>
      <c r="R565" s="295"/>
      <c r="S565" s="295"/>
      <c r="T565" s="296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97" t="s">
        <v>176</v>
      </c>
      <c r="AU565" s="297" t="s">
        <v>91</v>
      </c>
      <c r="AV565" s="14" t="s">
        <v>91</v>
      </c>
      <c r="AW565" s="14" t="s">
        <v>32</v>
      </c>
      <c r="AX565" s="14" t="s">
        <v>78</v>
      </c>
      <c r="AY565" s="297" t="s">
        <v>162</v>
      </c>
    </row>
    <row r="566" s="13" customFormat="1">
      <c r="A566" s="13"/>
      <c r="B566" s="276"/>
      <c r="C566" s="277"/>
      <c r="D566" s="278" t="s">
        <v>176</v>
      </c>
      <c r="E566" s="279" t="s">
        <v>1</v>
      </c>
      <c r="F566" s="280" t="s">
        <v>628</v>
      </c>
      <c r="G566" s="277"/>
      <c r="H566" s="279" t="s">
        <v>1</v>
      </c>
      <c r="I566" s="281"/>
      <c r="J566" s="277"/>
      <c r="K566" s="277"/>
      <c r="L566" s="282"/>
      <c r="M566" s="283"/>
      <c r="N566" s="284"/>
      <c r="O566" s="284"/>
      <c r="P566" s="284"/>
      <c r="Q566" s="284"/>
      <c r="R566" s="284"/>
      <c r="S566" s="284"/>
      <c r="T566" s="285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86" t="s">
        <v>176</v>
      </c>
      <c r="AU566" s="286" t="s">
        <v>91</v>
      </c>
      <c r="AV566" s="13" t="s">
        <v>85</v>
      </c>
      <c r="AW566" s="13" t="s">
        <v>32</v>
      </c>
      <c r="AX566" s="13" t="s">
        <v>78</v>
      </c>
      <c r="AY566" s="286" t="s">
        <v>162</v>
      </c>
    </row>
    <row r="567" s="14" customFormat="1">
      <c r="A567" s="14"/>
      <c r="B567" s="287"/>
      <c r="C567" s="288"/>
      <c r="D567" s="278" t="s">
        <v>176</v>
      </c>
      <c r="E567" s="289" t="s">
        <v>1</v>
      </c>
      <c r="F567" s="290" t="s">
        <v>880</v>
      </c>
      <c r="G567" s="288"/>
      <c r="H567" s="291">
        <v>1.6799999999999999</v>
      </c>
      <c r="I567" s="292"/>
      <c r="J567" s="288"/>
      <c r="K567" s="288"/>
      <c r="L567" s="293"/>
      <c r="M567" s="294"/>
      <c r="N567" s="295"/>
      <c r="O567" s="295"/>
      <c r="P567" s="295"/>
      <c r="Q567" s="295"/>
      <c r="R567" s="295"/>
      <c r="S567" s="295"/>
      <c r="T567" s="296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97" t="s">
        <v>176</v>
      </c>
      <c r="AU567" s="297" t="s">
        <v>91</v>
      </c>
      <c r="AV567" s="14" t="s">
        <v>91</v>
      </c>
      <c r="AW567" s="14" t="s">
        <v>32</v>
      </c>
      <c r="AX567" s="14" t="s">
        <v>78</v>
      </c>
      <c r="AY567" s="297" t="s">
        <v>162</v>
      </c>
    </row>
    <row r="568" s="13" customFormat="1">
      <c r="A568" s="13"/>
      <c r="B568" s="276"/>
      <c r="C568" s="277"/>
      <c r="D568" s="278" t="s">
        <v>176</v>
      </c>
      <c r="E568" s="279" t="s">
        <v>1</v>
      </c>
      <c r="F568" s="280" t="s">
        <v>205</v>
      </c>
      <c r="G568" s="277"/>
      <c r="H568" s="279" t="s">
        <v>1</v>
      </c>
      <c r="I568" s="281"/>
      <c r="J568" s="277"/>
      <c r="K568" s="277"/>
      <c r="L568" s="282"/>
      <c r="M568" s="283"/>
      <c r="N568" s="284"/>
      <c r="O568" s="284"/>
      <c r="P568" s="284"/>
      <c r="Q568" s="284"/>
      <c r="R568" s="284"/>
      <c r="S568" s="284"/>
      <c r="T568" s="285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86" t="s">
        <v>176</v>
      </c>
      <c r="AU568" s="286" t="s">
        <v>91</v>
      </c>
      <c r="AV568" s="13" t="s">
        <v>85</v>
      </c>
      <c r="AW568" s="13" t="s">
        <v>32</v>
      </c>
      <c r="AX568" s="13" t="s">
        <v>78</v>
      </c>
      <c r="AY568" s="286" t="s">
        <v>162</v>
      </c>
    </row>
    <row r="569" s="14" customFormat="1">
      <c r="A569" s="14"/>
      <c r="B569" s="287"/>
      <c r="C569" s="288"/>
      <c r="D569" s="278" t="s">
        <v>176</v>
      </c>
      <c r="E569" s="289" t="s">
        <v>1</v>
      </c>
      <c r="F569" s="290" t="s">
        <v>880</v>
      </c>
      <c r="G569" s="288"/>
      <c r="H569" s="291">
        <v>1.6799999999999999</v>
      </c>
      <c r="I569" s="292"/>
      <c r="J569" s="288"/>
      <c r="K569" s="288"/>
      <c r="L569" s="293"/>
      <c r="M569" s="294"/>
      <c r="N569" s="295"/>
      <c r="O569" s="295"/>
      <c r="P569" s="295"/>
      <c r="Q569" s="295"/>
      <c r="R569" s="295"/>
      <c r="S569" s="295"/>
      <c r="T569" s="296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97" t="s">
        <v>176</v>
      </c>
      <c r="AU569" s="297" t="s">
        <v>91</v>
      </c>
      <c r="AV569" s="14" t="s">
        <v>91</v>
      </c>
      <c r="AW569" s="14" t="s">
        <v>32</v>
      </c>
      <c r="AX569" s="14" t="s">
        <v>78</v>
      </c>
      <c r="AY569" s="297" t="s">
        <v>162</v>
      </c>
    </row>
    <row r="570" s="13" customFormat="1">
      <c r="A570" s="13"/>
      <c r="B570" s="276"/>
      <c r="C570" s="277"/>
      <c r="D570" s="278" t="s">
        <v>176</v>
      </c>
      <c r="E570" s="279" t="s">
        <v>1</v>
      </c>
      <c r="F570" s="280" t="s">
        <v>433</v>
      </c>
      <c r="G570" s="277"/>
      <c r="H570" s="279" t="s">
        <v>1</v>
      </c>
      <c r="I570" s="281"/>
      <c r="J570" s="277"/>
      <c r="K570" s="277"/>
      <c r="L570" s="282"/>
      <c r="M570" s="283"/>
      <c r="N570" s="284"/>
      <c r="O570" s="284"/>
      <c r="P570" s="284"/>
      <c r="Q570" s="284"/>
      <c r="R570" s="284"/>
      <c r="S570" s="284"/>
      <c r="T570" s="285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86" t="s">
        <v>176</v>
      </c>
      <c r="AU570" s="286" t="s">
        <v>91</v>
      </c>
      <c r="AV570" s="13" t="s">
        <v>85</v>
      </c>
      <c r="AW570" s="13" t="s">
        <v>32</v>
      </c>
      <c r="AX570" s="13" t="s">
        <v>78</v>
      </c>
      <c r="AY570" s="286" t="s">
        <v>162</v>
      </c>
    </row>
    <row r="571" s="14" customFormat="1">
      <c r="A571" s="14"/>
      <c r="B571" s="287"/>
      <c r="C571" s="288"/>
      <c r="D571" s="278" t="s">
        <v>176</v>
      </c>
      <c r="E571" s="289" t="s">
        <v>1</v>
      </c>
      <c r="F571" s="290" t="s">
        <v>881</v>
      </c>
      <c r="G571" s="288"/>
      <c r="H571" s="291">
        <v>1.75</v>
      </c>
      <c r="I571" s="292"/>
      <c r="J571" s="288"/>
      <c r="K571" s="288"/>
      <c r="L571" s="293"/>
      <c r="M571" s="294"/>
      <c r="N571" s="295"/>
      <c r="O571" s="295"/>
      <c r="P571" s="295"/>
      <c r="Q571" s="295"/>
      <c r="R571" s="295"/>
      <c r="S571" s="295"/>
      <c r="T571" s="296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97" t="s">
        <v>176</v>
      </c>
      <c r="AU571" s="297" t="s">
        <v>91</v>
      </c>
      <c r="AV571" s="14" t="s">
        <v>91</v>
      </c>
      <c r="AW571" s="14" t="s">
        <v>32</v>
      </c>
      <c r="AX571" s="14" t="s">
        <v>78</v>
      </c>
      <c r="AY571" s="297" t="s">
        <v>162</v>
      </c>
    </row>
    <row r="572" s="13" customFormat="1">
      <c r="A572" s="13"/>
      <c r="B572" s="276"/>
      <c r="C572" s="277"/>
      <c r="D572" s="278" t="s">
        <v>176</v>
      </c>
      <c r="E572" s="279" t="s">
        <v>1</v>
      </c>
      <c r="F572" s="280" t="s">
        <v>858</v>
      </c>
      <c r="G572" s="277"/>
      <c r="H572" s="279" t="s">
        <v>1</v>
      </c>
      <c r="I572" s="281"/>
      <c r="J572" s="277"/>
      <c r="K572" s="277"/>
      <c r="L572" s="282"/>
      <c r="M572" s="283"/>
      <c r="N572" s="284"/>
      <c r="O572" s="284"/>
      <c r="P572" s="284"/>
      <c r="Q572" s="284"/>
      <c r="R572" s="284"/>
      <c r="S572" s="284"/>
      <c r="T572" s="285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86" t="s">
        <v>176</v>
      </c>
      <c r="AU572" s="286" t="s">
        <v>91</v>
      </c>
      <c r="AV572" s="13" t="s">
        <v>85</v>
      </c>
      <c r="AW572" s="13" t="s">
        <v>32</v>
      </c>
      <c r="AX572" s="13" t="s">
        <v>78</v>
      </c>
      <c r="AY572" s="286" t="s">
        <v>162</v>
      </c>
    </row>
    <row r="573" s="14" customFormat="1">
      <c r="A573" s="14"/>
      <c r="B573" s="287"/>
      <c r="C573" s="288"/>
      <c r="D573" s="278" t="s">
        <v>176</v>
      </c>
      <c r="E573" s="289" t="s">
        <v>1</v>
      </c>
      <c r="F573" s="290" t="s">
        <v>882</v>
      </c>
      <c r="G573" s="288"/>
      <c r="H573" s="291">
        <v>0.98999999999999999</v>
      </c>
      <c r="I573" s="292"/>
      <c r="J573" s="288"/>
      <c r="K573" s="288"/>
      <c r="L573" s="293"/>
      <c r="M573" s="294"/>
      <c r="N573" s="295"/>
      <c r="O573" s="295"/>
      <c r="P573" s="295"/>
      <c r="Q573" s="295"/>
      <c r="R573" s="295"/>
      <c r="S573" s="295"/>
      <c r="T573" s="296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97" t="s">
        <v>176</v>
      </c>
      <c r="AU573" s="297" t="s">
        <v>91</v>
      </c>
      <c r="AV573" s="14" t="s">
        <v>91</v>
      </c>
      <c r="AW573" s="14" t="s">
        <v>32</v>
      </c>
      <c r="AX573" s="14" t="s">
        <v>78</v>
      </c>
      <c r="AY573" s="297" t="s">
        <v>162</v>
      </c>
    </row>
    <row r="574" s="13" customFormat="1">
      <c r="A574" s="13"/>
      <c r="B574" s="276"/>
      <c r="C574" s="277"/>
      <c r="D574" s="278" t="s">
        <v>176</v>
      </c>
      <c r="E574" s="279" t="s">
        <v>1</v>
      </c>
      <c r="F574" s="280" t="s">
        <v>883</v>
      </c>
      <c r="G574" s="277"/>
      <c r="H574" s="279" t="s">
        <v>1</v>
      </c>
      <c r="I574" s="281"/>
      <c r="J574" s="277"/>
      <c r="K574" s="277"/>
      <c r="L574" s="282"/>
      <c r="M574" s="283"/>
      <c r="N574" s="284"/>
      <c r="O574" s="284"/>
      <c r="P574" s="284"/>
      <c r="Q574" s="284"/>
      <c r="R574" s="284"/>
      <c r="S574" s="284"/>
      <c r="T574" s="285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86" t="s">
        <v>176</v>
      </c>
      <c r="AU574" s="286" t="s">
        <v>91</v>
      </c>
      <c r="AV574" s="13" t="s">
        <v>85</v>
      </c>
      <c r="AW574" s="13" t="s">
        <v>32</v>
      </c>
      <c r="AX574" s="13" t="s">
        <v>78</v>
      </c>
      <c r="AY574" s="286" t="s">
        <v>162</v>
      </c>
    </row>
    <row r="575" s="14" customFormat="1">
      <c r="A575" s="14"/>
      <c r="B575" s="287"/>
      <c r="C575" s="288"/>
      <c r="D575" s="278" t="s">
        <v>176</v>
      </c>
      <c r="E575" s="289" t="s">
        <v>1</v>
      </c>
      <c r="F575" s="290" t="s">
        <v>884</v>
      </c>
      <c r="G575" s="288"/>
      <c r="H575" s="291">
        <v>15.119999999999999</v>
      </c>
      <c r="I575" s="292"/>
      <c r="J575" s="288"/>
      <c r="K575" s="288"/>
      <c r="L575" s="293"/>
      <c r="M575" s="294"/>
      <c r="N575" s="295"/>
      <c r="O575" s="295"/>
      <c r="P575" s="295"/>
      <c r="Q575" s="295"/>
      <c r="R575" s="295"/>
      <c r="S575" s="295"/>
      <c r="T575" s="296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97" t="s">
        <v>176</v>
      </c>
      <c r="AU575" s="297" t="s">
        <v>91</v>
      </c>
      <c r="AV575" s="14" t="s">
        <v>91</v>
      </c>
      <c r="AW575" s="14" t="s">
        <v>32</v>
      </c>
      <c r="AX575" s="14" t="s">
        <v>78</v>
      </c>
      <c r="AY575" s="297" t="s">
        <v>162</v>
      </c>
    </row>
    <row r="576" s="13" customFormat="1">
      <c r="A576" s="13"/>
      <c r="B576" s="276"/>
      <c r="C576" s="277"/>
      <c r="D576" s="278" t="s">
        <v>176</v>
      </c>
      <c r="E576" s="279" t="s">
        <v>1</v>
      </c>
      <c r="F576" s="280" t="s">
        <v>885</v>
      </c>
      <c r="G576" s="277"/>
      <c r="H576" s="279" t="s">
        <v>1</v>
      </c>
      <c r="I576" s="281"/>
      <c r="J576" s="277"/>
      <c r="K576" s="277"/>
      <c r="L576" s="282"/>
      <c r="M576" s="283"/>
      <c r="N576" s="284"/>
      <c r="O576" s="284"/>
      <c r="P576" s="284"/>
      <c r="Q576" s="284"/>
      <c r="R576" s="284"/>
      <c r="S576" s="284"/>
      <c r="T576" s="285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86" t="s">
        <v>176</v>
      </c>
      <c r="AU576" s="286" t="s">
        <v>91</v>
      </c>
      <c r="AV576" s="13" t="s">
        <v>85</v>
      </c>
      <c r="AW576" s="13" t="s">
        <v>32</v>
      </c>
      <c r="AX576" s="13" t="s">
        <v>78</v>
      </c>
      <c r="AY576" s="286" t="s">
        <v>162</v>
      </c>
    </row>
    <row r="577" s="14" customFormat="1">
      <c r="A577" s="14"/>
      <c r="B577" s="287"/>
      <c r="C577" s="288"/>
      <c r="D577" s="278" t="s">
        <v>176</v>
      </c>
      <c r="E577" s="289" t="s">
        <v>1</v>
      </c>
      <c r="F577" s="290" t="s">
        <v>886</v>
      </c>
      <c r="G577" s="288"/>
      <c r="H577" s="291">
        <v>19.925000000000001</v>
      </c>
      <c r="I577" s="292"/>
      <c r="J577" s="288"/>
      <c r="K577" s="288"/>
      <c r="L577" s="293"/>
      <c r="M577" s="294"/>
      <c r="N577" s="295"/>
      <c r="O577" s="295"/>
      <c r="P577" s="295"/>
      <c r="Q577" s="295"/>
      <c r="R577" s="295"/>
      <c r="S577" s="295"/>
      <c r="T577" s="296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97" t="s">
        <v>176</v>
      </c>
      <c r="AU577" s="297" t="s">
        <v>91</v>
      </c>
      <c r="AV577" s="14" t="s">
        <v>91</v>
      </c>
      <c r="AW577" s="14" t="s">
        <v>32</v>
      </c>
      <c r="AX577" s="14" t="s">
        <v>78</v>
      </c>
      <c r="AY577" s="297" t="s">
        <v>162</v>
      </c>
    </row>
    <row r="578" s="15" customFormat="1">
      <c r="A578" s="15"/>
      <c r="B578" s="298"/>
      <c r="C578" s="299"/>
      <c r="D578" s="278" t="s">
        <v>176</v>
      </c>
      <c r="E578" s="300" t="s">
        <v>1</v>
      </c>
      <c r="F578" s="301" t="s">
        <v>188</v>
      </c>
      <c r="G578" s="299"/>
      <c r="H578" s="302">
        <v>145.29900000000001</v>
      </c>
      <c r="I578" s="303"/>
      <c r="J578" s="299"/>
      <c r="K578" s="299"/>
      <c r="L578" s="304"/>
      <c r="M578" s="305"/>
      <c r="N578" s="306"/>
      <c r="O578" s="306"/>
      <c r="P578" s="306"/>
      <c r="Q578" s="306"/>
      <c r="R578" s="306"/>
      <c r="S578" s="306"/>
      <c r="T578" s="307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308" t="s">
        <v>176</v>
      </c>
      <c r="AU578" s="308" t="s">
        <v>91</v>
      </c>
      <c r="AV578" s="15" t="s">
        <v>170</v>
      </c>
      <c r="AW578" s="15" t="s">
        <v>32</v>
      </c>
      <c r="AX578" s="15" t="s">
        <v>85</v>
      </c>
      <c r="AY578" s="308" t="s">
        <v>162</v>
      </c>
    </row>
    <row r="579" s="2" customFormat="1" ht="21.75" customHeight="1">
      <c r="A579" s="40"/>
      <c r="B579" s="41"/>
      <c r="C579" s="263" t="s">
        <v>887</v>
      </c>
      <c r="D579" s="263" t="s">
        <v>166</v>
      </c>
      <c r="E579" s="264" t="s">
        <v>888</v>
      </c>
      <c r="F579" s="265" t="s">
        <v>889</v>
      </c>
      <c r="G579" s="266" t="s">
        <v>169</v>
      </c>
      <c r="H579" s="267">
        <v>145.29900000000001</v>
      </c>
      <c r="I579" s="268"/>
      <c r="J579" s="269">
        <f>ROUND(I579*H579,2)</f>
        <v>0</v>
      </c>
      <c r="K579" s="270"/>
      <c r="L579" s="43"/>
      <c r="M579" s="271" t="s">
        <v>1</v>
      </c>
      <c r="N579" s="272" t="s">
        <v>44</v>
      </c>
      <c r="O579" s="93"/>
      <c r="P579" s="273">
        <f>O579*H579</f>
        <v>0</v>
      </c>
      <c r="Q579" s="273">
        <v>2.0000000000000002E-05</v>
      </c>
      <c r="R579" s="273">
        <f>Q579*H579</f>
        <v>0.0029059800000000003</v>
      </c>
      <c r="S579" s="273">
        <v>0</v>
      </c>
      <c r="T579" s="274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75" t="s">
        <v>276</v>
      </c>
      <c r="AT579" s="275" t="s">
        <v>166</v>
      </c>
      <c r="AU579" s="275" t="s">
        <v>91</v>
      </c>
      <c r="AY579" s="17" t="s">
        <v>162</v>
      </c>
      <c r="BE579" s="150">
        <f>IF(N579="základní",J579,0)</f>
        <v>0</v>
      </c>
      <c r="BF579" s="150">
        <f>IF(N579="snížená",J579,0)</f>
        <v>0</v>
      </c>
      <c r="BG579" s="150">
        <f>IF(N579="zákl. přenesená",J579,0)</f>
        <v>0</v>
      </c>
      <c r="BH579" s="150">
        <f>IF(N579="sníž. přenesená",J579,0)</f>
        <v>0</v>
      </c>
      <c r="BI579" s="150">
        <f>IF(N579="nulová",J579,0)</f>
        <v>0</v>
      </c>
      <c r="BJ579" s="17" t="s">
        <v>91</v>
      </c>
      <c r="BK579" s="150">
        <f>ROUND(I579*H579,2)</f>
        <v>0</v>
      </c>
      <c r="BL579" s="17" t="s">
        <v>276</v>
      </c>
      <c r="BM579" s="275" t="s">
        <v>890</v>
      </c>
    </row>
    <row r="580" s="13" customFormat="1">
      <c r="A580" s="13"/>
      <c r="B580" s="276"/>
      <c r="C580" s="277"/>
      <c r="D580" s="278" t="s">
        <v>176</v>
      </c>
      <c r="E580" s="279" t="s">
        <v>1</v>
      </c>
      <c r="F580" s="280" t="s">
        <v>891</v>
      </c>
      <c r="G580" s="277"/>
      <c r="H580" s="279" t="s">
        <v>1</v>
      </c>
      <c r="I580" s="281"/>
      <c r="J580" s="277"/>
      <c r="K580" s="277"/>
      <c r="L580" s="282"/>
      <c r="M580" s="283"/>
      <c r="N580" s="284"/>
      <c r="O580" s="284"/>
      <c r="P580" s="284"/>
      <c r="Q580" s="284"/>
      <c r="R580" s="284"/>
      <c r="S580" s="284"/>
      <c r="T580" s="285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86" t="s">
        <v>176</v>
      </c>
      <c r="AU580" s="286" t="s">
        <v>91</v>
      </c>
      <c r="AV580" s="13" t="s">
        <v>85</v>
      </c>
      <c r="AW580" s="13" t="s">
        <v>32</v>
      </c>
      <c r="AX580" s="13" t="s">
        <v>78</v>
      </c>
      <c r="AY580" s="286" t="s">
        <v>162</v>
      </c>
    </row>
    <row r="581" s="14" customFormat="1">
      <c r="A581" s="14"/>
      <c r="B581" s="287"/>
      <c r="C581" s="288"/>
      <c r="D581" s="278" t="s">
        <v>176</v>
      </c>
      <c r="E581" s="289" t="s">
        <v>1</v>
      </c>
      <c r="F581" s="290" t="s">
        <v>872</v>
      </c>
      <c r="G581" s="288"/>
      <c r="H581" s="291">
        <v>15.188000000000001</v>
      </c>
      <c r="I581" s="292"/>
      <c r="J581" s="288"/>
      <c r="K581" s="288"/>
      <c r="L581" s="293"/>
      <c r="M581" s="294"/>
      <c r="N581" s="295"/>
      <c r="O581" s="295"/>
      <c r="P581" s="295"/>
      <c r="Q581" s="295"/>
      <c r="R581" s="295"/>
      <c r="S581" s="295"/>
      <c r="T581" s="296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97" t="s">
        <v>176</v>
      </c>
      <c r="AU581" s="297" t="s">
        <v>91</v>
      </c>
      <c r="AV581" s="14" t="s">
        <v>91</v>
      </c>
      <c r="AW581" s="14" t="s">
        <v>32</v>
      </c>
      <c r="AX581" s="14" t="s">
        <v>78</v>
      </c>
      <c r="AY581" s="297" t="s">
        <v>162</v>
      </c>
    </row>
    <row r="582" s="14" customFormat="1">
      <c r="A582" s="14"/>
      <c r="B582" s="287"/>
      <c r="C582" s="288"/>
      <c r="D582" s="278" t="s">
        <v>176</v>
      </c>
      <c r="E582" s="289" t="s">
        <v>1</v>
      </c>
      <c r="F582" s="290" t="s">
        <v>873</v>
      </c>
      <c r="G582" s="288"/>
      <c r="H582" s="291">
        <v>3.645</v>
      </c>
      <c r="I582" s="292"/>
      <c r="J582" s="288"/>
      <c r="K582" s="288"/>
      <c r="L582" s="293"/>
      <c r="M582" s="294"/>
      <c r="N582" s="295"/>
      <c r="O582" s="295"/>
      <c r="P582" s="295"/>
      <c r="Q582" s="295"/>
      <c r="R582" s="295"/>
      <c r="S582" s="295"/>
      <c r="T582" s="296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97" t="s">
        <v>176</v>
      </c>
      <c r="AU582" s="297" t="s">
        <v>91</v>
      </c>
      <c r="AV582" s="14" t="s">
        <v>91</v>
      </c>
      <c r="AW582" s="14" t="s">
        <v>32</v>
      </c>
      <c r="AX582" s="14" t="s">
        <v>78</v>
      </c>
      <c r="AY582" s="297" t="s">
        <v>162</v>
      </c>
    </row>
    <row r="583" s="14" customFormat="1">
      <c r="A583" s="14"/>
      <c r="B583" s="287"/>
      <c r="C583" s="288"/>
      <c r="D583" s="278" t="s">
        <v>176</v>
      </c>
      <c r="E583" s="289" t="s">
        <v>1</v>
      </c>
      <c r="F583" s="290" t="s">
        <v>874</v>
      </c>
      <c r="G583" s="288"/>
      <c r="H583" s="291">
        <v>6.7830000000000004</v>
      </c>
      <c r="I583" s="292"/>
      <c r="J583" s="288"/>
      <c r="K583" s="288"/>
      <c r="L583" s="293"/>
      <c r="M583" s="294"/>
      <c r="N583" s="295"/>
      <c r="O583" s="295"/>
      <c r="P583" s="295"/>
      <c r="Q583" s="295"/>
      <c r="R583" s="295"/>
      <c r="S583" s="295"/>
      <c r="T583" s="296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97" t="s">
        <v>176</v>
      </c>
      <c r="AU583" s="297" t="s">
        <v>91</v>
      </c>
      <c r="AV583" s="14" t="s">
        <v>91</v>
      </c>
      <c r="AW583" s="14" t="s">
        <v>32</v>
      </c>
      <c r="AX583" s="14" t="s">
        <v>78</v>
      </c>
      <c r="AY583" s="297" t="s">
        <v>162</v>
      </c>
    </row>
    <row r="584" s="14" customFormat="1">
      <c r="A584" s="14"/>
      <c r="B584" s="287"/>
      <c r="C584" s="288"/>
      <c r="D584" s="278" t="s">
        <v>176</v>
      </c>
      <c r="E584" s="289" t="s">
        <v>1</v>
      </c>
      <c r="F584" s="290" t="s">
        <v>875</v>
      </c>
      <c r="G584" s="288"/>
      <c r="H584" s="291">
        <v>2.633</v>
      </c>
      <c r="I584" s="292"/>
      <c r="J584" s="288"/>
      <c r="K584" s="288"/>
      <c r="L584" s="293"/>
      <c r="M584" s="294"/>
      <c r="N584" s="295"/>
      <c r="O584" s="295"/>
      <c r="P584" s="295"/>
      <c r="Q584" s="295"/>
      <c r="R584" s="295"/>
      <c r="S584" s="295"/>
      <c r="T584" s="296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97" t="s">
        <v>176</v>
      </c>
      <c r="AU584" s="297" t="s">
        <v>91</v>
      </c>
      <c r="AV584" s="14" t="s">
        <v>91</v>
      </c>
      <c r="AW584" s="14" t="s">
        <v>32</v>
      </c>
      <c r="AX584" s="14" t="s">
        <v>78</v>
      </c>
      <c r="AY584" s="297" t="s">
        <v>162</v>
      </c>
    </row>
    <row r="585" s="14" customFormat="1">
      <c r="A585" s="14"/>
      <c r="B585" s="287"/>
      <c r="C585" s="288"/>
      <c r="D585" s="278" t="s">
        <v>176</v>
      </c>
      <c r="E585" s="289" t="s">
        <v>1</v>
      </c>
      <c r="F585" s="290" t="s">
        <v>876</v>
      </c>
      <c r="G585" s="288"/>
      <c r="H585" s="291">
        <v>11.125</v>
      </c>
      <c r="I585" s="292"/>
      <c r="J585" s="288"/>
      <c r="K585" s="288"/>
      <c r="L585" s="293"/>
      <c r="M585" s="294"/>
      <c r="N585" s="295"/>
      <c r="O585" s="295"/>
      <c r="P585" s="295"/>
      <c r="Q585" s="295"/>
      <c r="R585" s="295"/>
      <c r="S585" s="295"/>
      <c r="T585" s="296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97" t="s">
        <v>176</v>
      </c>
      <c r="AU585" s="297" t="s">
        <v>91</v>
      </c>
      <c r="AV585" s="14" t="s">
        <v>91</v>
      </c>
      <c r="AW585" s="14" t="s">
        <v>32</v>
      </c>
      <c r="AX585" s="14" t="s">
        <v>78</v>
      </c>
      <c r="AY585" s="297" t="s">
        <v>162</v>
      </c>
    </row>
    <row r="586" s="13" customFormat="1">
      <c r="A586" s="13"/>
      <c r="B586" s="276"/>
      <c r="C586" s="277"/>
      <c r="D586" s="278" t="s">
        <v>176</v>
      </c>
      <c r="E586" s="279" t="s">
        <v>1</v>
      </c>
      <c r="F586" s="280" t="s">
        <v>182</v>
      </c>
      <c r="G586" s="277"/>
      <c r="H586" s="279" t="s">
        <v>1</v>
      </c>
      <c r="I586" s="281"/>
      <c r="J586" s="277"/>
      <c r="K586" s="277"/>
      <c r="L586" s="282"/>
      <c r="M586" s="283"/>
      <c r="N586" s="284"/>
      <c r="O586" s="284"/>
      <c r="P586" s="284"/>
      <c r="Q586" s="284"/>
      <c r="R586" s="284"/>
      <c r="S586" s="284"/>
      <c r="T586" s="285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86" t="s">
        <v>176</v>
      </c>
      <c r="AU586" s="286" t="s">
        <v>91</v>
      </c>
      <c r="AV586" s="13" t="s">
        <v>85</v>
      </c>
      <c r="AW586" s="13" t="s">
        <v>32</v>
      </c>
      <c r="AX586" s="13" t="s">
        <v>78</v>
      </c>
      <c r="AY586" s="286" t="s">
        <v>162</v>
      </c>
    </row>
    <row r="587" s="14" customFormat="1">
      <c r="A587" s="14"/>
      <c r="B587" s="287"/>
      <c r="C587" s="288"/>
      <c r="D587" s="278" t="s">
        <v>176</v>
      </c>
      <c r="E587" s="289" t="s">
        <v>1</v>
      </c>
      <c r="F587" s="290" t="s">
        <v>877</v>
      </c>
      <c r="G587" s="288"/>
      <c r="H587" s="291">
        <v>15.9</v>
      </c>
      <c r="I587" s="292"/>
      <c r="J587" s="288"/>
      <c r="K587" s="288"/>
      <c r="L587" s="293"/>
      <c r="M587" s="294"/>
      <c r="N587" s="295"/>
      <c r="O587" s="295"/>
      <c r="P587" s="295"/>
      <c r="Q587" s="295"/>
      <c r="R587" s="295"/>
      <c r="S587" s="295"/>
      <c r="T587" s="296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97" t="s">
        <v>176</v>
      </c>
      <c r="AU587" s="297" t="s">
        <v>91</v>
      </c>
      <c r="AV587" s="14" t="s">
        <v>91</v>
      </c>
      <c r="AW587" s="14" t="s">
        <v>32</v>
      </c>
      <c r="AX587" s="14" t="s">
        <v>78</v>
      </c>
      <c r="AY587" s="297" t="s">
        <v>162</v>
      </c>
    </row>
    <row r="588" s="13" customFormat="1">
      <c r="A588" s="13"/>
      <c r="B588" s="276"/>
      <c r="C588" s="277"/>
      <c r="D588" s="278" t="s">
        <v>176</v>
      </c>
      <c r="E588" s="279" t="s">
        <v>1</v>
      </c>
      <c r="F588" s="280" t="s">
        <v>855</v>
      </c>
      <c r="G588" s="277"/>
      <c r="H588" s="279" t="s">
        <v>1</v>
      </c>
      <c r="I588" s="281"/>
      <c r="J588" s="277"/>
      <c r="K588" s="277"/>
      <c r="L588" s="282"/>
      <c r="M588" s="283"/>
      <c r="N588" s="284"/>
      <c r="O588" s="284"/>
      <c r="P588" s="284"/>
      <c r="Q588" s="284"/>
      <c r="R588" s="284"/>
      <c r="S588" s="284"/>
      <c r="T588" s="285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86" t="s">
        <v>176</v>
      </c>
      <c r="AU588" s="286" t="s">
        <v>91</v>
      </c>
      <c r="AV588" s="13" t="s">
        <v>85</v>
      </c>
      <c r="AW588" s="13" t="s">
        <v>32</v>
      </c>
      <c r="AX588" s="13" t="s">
        <v>78</v>
      </c>
      <c r="AY588" s="286" t="s">
        <v>162</v>
      </c>
    </row>
    <row r="589" s="14" customFormat="1">
      <c r="A589" s="14"/>
      <c r="B589" s="287"/>
      <c r="C589" s="288"/>
      <c r="D589" s="278" t="s">
        <v>176</v>
      </c>
      <c r="E589" s="289" t="s">
        <v>1</v>
      </c>
      <c r="F589" s="290" t="s">
        <v>878</v>
      </c>
      <c r="G589" s="288"/>
      <c r="H589" s="291">
        <v>8.8800000000000008</v>
      </c>
      <c r="I589" s="292"/>
      <c r="J589" s="288"/>
      <c r="K589" s="288"/>
      <c r="L589" s="293"/>
      <c r="M589" s="294"/>
      <c r="N589" s="295"/>
      <c r="O589" s="295"/>
      <c r="P589" s="295"/>
      <c r="Q589" s="295"/>
      <c r="R589" s="295"/>
      <c r="S589" s="295"/>
      <c r="T589" s="296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97" t="s">
        <v>176</v>
      </c>
      <c r="AU589" s="297" t="s">
        <v>91</v>
      </c>
      <c r="AV589" s="14" t="s">
        <v>91</v>
      </c>
      <c r="AW589" s="14" t="s">
        <v>32</v>
      </c>
      <c r="AX589" s="14" t="s">
        <v>78</v>
      </c>
      <c r="AY589" s="297" t="s">
        <v>162</v>
      </c>
    </row>
    <row r="590" s="13" customFormat="1">
      <c r="A590" s="13"/>
      <c r="B590" s="276"/>
      <c r="C590" s="277"/>
      <c r="D590" s="278" t="s">
        <v>176</v>
      </c>
      <c r="E590" s="279" t="s">
        <v>1</v>
      </c>
      <c r="F590" s="280" t="s">
        <v>184</v>
      </c>
      <c r="G590" s="277"/>
      <c r="H590" s="279" t="s">
        <v>1</v>
      </c>
      <c r="I590" s="281"/>
      <c r="J590" s="277"/>
      <c r="K590" s="277"/>
      <c r="L590" s="282"/>
      <c r="M590" s="283"/>
      <c r="N590" s="284"/>
      <c r="O590" s="284"/>
      <c r="P590" s="284"/>
      <c r="Q590" s="284"/>
      <c r="R590" s="284"/>
      <c r="S590" s="284"/>
      <c r="T590" s="285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86" t="s">
        <v>176</v>
      </c>
      <c r="AU590" s="286" t="s">
        <v>91</v>
      </c>
      <c r="AV590" s="13" t="s">
        <v>85</v>
      </c>
      <c r="AW590" s="13" t="s">
        <v>32</v>
      </c>
      <c r="AX590" s="13" t="s">
        <v>78</v>
      </c>
      <c r="AY590" s="286" t="s">
        <v>162</v>
      </c>
    </row>
    <row r="591" s="14" customFormat="1">
      <c r="A591" s="14"/>
      <c r="B591" s="287"/>
      <c r="C591" s="288"/>
      <c r="D591" s="278" t="s">
        <v>176</v>
      </c>
      <c r="E591" s="289" t="s">
        <v>1</v>
      </c>
      <c r="F591" s="290" t="s">
        <v>879</v>
      </c>
      <c r="G591" s="288"/>
      <c r="H591" s="291">
        <v>24.100000000000001</v>
      </c>
      <c r="I591" s="292"/>
      <c r="J591" s="288"/>
      <c r="K591" s="288"/>
      <c r="L591" s="293"/>
      <c r="M591" s="294"/>
      <c r="N591" s="295"/>
      <c r="O591" s="295"/>
      <c r="P591" s="295"/>
      <c r="Q591" s="295"/>
      <c r="R591" s="295"/>
      <c r="S591" s="295"/>
      <c r="T591" s="296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97" t="s">
        <v>176</v>
      </c>
      <c r="AU591" s="297" t="s">
        <v>91</v>
      </c>
      <c r="AV591" s="14" t="s">
        <v>91</v>
      </c>
      <c r="AW591" s="14" t="s">
        <v>32</v>
      </c>
      <c r="AX591" s="14" t="s">
        <v>78</v>
      </c>
      <c r="AY591" s="297" t="s">
        <v>162</v>
      </c>
    </row>
    <row r="592" s="13" customFormat="1">
      <c r="A592" s="13"/>
      <c r="B592" s="276"/>
      <c r="C592" s="277"/>
      <c r="D592" s="278" t="s">
        <v>176</v>
      </c>
      <c r="E592" s="279" t="s">
        <v>1</v>
      </c>
      <c r="F592" s="280" t="s">
        <v>186</v>
      </c>
      <c r="G592" s="277"/>
      <c r="H592" s="279" t="s">
        <v>1</v>
      </c>
      <c r="I592" s="281"/>
      <c r="J592" s="277"/>
      <c r="K592" s="277"/>
      <c r="L592" s="282"/>
      <c r="M592" s="283"/>
      <c r="N592" s="284"/>
      <c r="O592" s="284"/>
      <c r="P592" s="284"/>
      <c r="Q592" s="284"/>
      <c r="R592" s="284"/>
      <c r="S592" s="284"/>
      <c r="T592" s="285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86" t="s">
        <v>176</v>
      </c>
      <c r="AU592" s="286" t="s">
        <v>91</v>
      </c>
      <c r="AV592" s="13" t="s">
        <v>85</v>
      </c>
      <c r="AW592" s="13" t="s">
        <v>32</v>
      </c>
      <c r="AX592" s="13" t="s">
        <v>78</v>
      </c>
      <c r="AY592" s="286" t="s">
        <v>162</v>
      </c>
    </row>
    <row r="593" s="14" customFormat="1">
      <c r="A593" s="14"/>
      <c r="B593" s="287"/>
      <c r="C593" s="288"/>
      <c r="D593" s="278" t="s">
        <v>176</v>
      </c>
      <c r="E593" s="289" t="s">
        <v>1</v>
      </c>
      <c r="F593" s="290" t="s">
        <v>877</v>
      </c>
      <c r="G593" s="288"/>
      <c r="H593" s="291">
        <v>15.9</v>
      </c>
      <c r="I593" s="292"/>
      <c r="J593" s="288"/>
      <c r="K593" s="288"/>
      <c r="L593" s="293"/>
      <c r="M593" s="294"/>
      <c r="N593" s="295"/>
      <c r="O593" s="295"/>
      <c r="P593" s="295"/>
      <c r="Q593" s="295"/>
      <c r="R593" s="295"/>
      <c r="S593" s="295"/>
      <c r="T593" s="296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97" t="s">
        <v>176</v>
      </c>
      <c r="AU593" s="297" t="s">
        <v>91</v>
      </c>
      <c r="AV593" s="14" t="s">
        <v>91</v>
      </c>
      <c r="AW593" s="14" t="s">
        <v>32</v>
      </c>
      <c r="AX593" s="14" t="s">
        <v>78</v>
      </c>
      <c r="AY593" s="297" t="s">
        <v>162</v>
      </c>
    </row>
    <row r="594" s="13" customFormat="1">
      <c r="A594" s="13"/>
      <c r="B594" s="276"/>
      <c r="C594" s="277"/>
      <c r="D594" s="278" t="s">
        <v>176</v>
      </c>
      <c r="E594" s="279" t="s">
        <v>1</v>
      </c>
      <c r="F594" s="280" t="s">
        <v>628</v>
      </c>
      <c r="G594" s="277"/>
      <c r="H594" s="279" t="s">
        <v>1</v>
      </c>
      <c r="I594" s="281"/>
      <c r="J594" s="277"/>
      <c r="K594" s="277"/>
      <c r="L594" s="282"/>
      <c r="M594" s="283"/>
      <c r="N594" s="284"/>
      <c r="O594" s="284"/>
      <c r="P594" s="284"/>
      <c r="Q594" s="284"/>
      <c r="R594" s="284"/>
      <c r="S594" s="284"/>
      <c r="T594" s="285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86" t="s">
        <v>176</v>
      </c>
      <c r="AU594" s="286" t="s">
        <v>91</v>
      </c>
      <c r="AV594" s="13" t="s">
        <v>85</v>
      </c>
      <c r="AW594" s="13" t="s">
        <v>32</v>
      </c>
      <c r="AX594" s="13" t="s">
        <v>78</v>
      </c>
      <c r="AY594" s="286" t="s">
        <v>162</v>
      </c>
    </row>
    <row r="595" s="14" customFormat="1">
      <c r="A595" s="14"/>
      <c r="B595" s="287"/>
      <c r="C595" s="288"/>
      <c r="D595" s="278" t="s">
        <v>176</v>
      </c>
      <c r="E595" s="289" t="s">
        <v>1</v>
      </c>
      <c r="F595" s="290" t="s">
        <v>880</v>
      </c>
      <c r="G595" s="288"/>
      <c r="H595" s="291">
        <v>1.6799999999999999</v>
      </c>
      <c r="I595" s="292"/>
      <c r="J595" s="288"/>
      <c r="K595" s="288"/>
      <c r="L595" s="293"/>
      <c r="M595" s="294"/>
      <c r="N595" s="295"/>
      <c r="O595" s="295"/>
      <c r="P595" s="295"/>
      <c r="Q595" s="295"/>
      <c r="R595" s="295"/>
      <c r="S595" s="295"/>
      <c r="T595" s="296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97" t="s">
        <v>176</v>
      </c>
      <c r="AU595" s="297" t="s">
        <v>91</v>
      </c>
      <c r="AV595" s="14" t="s">
        <v>91</v>
      </c>
      <c r="AW595" s="14" t="s">
        <v>32</v>
      </c>
      <c r="AX595" s="14" t="s">
        <v>78</v>
      </c>
      <c r="AY595" s="297" t="s">
        <v>162</v>
      </c>
    </row>
    <row r="596" s="13" customFormat="1">
      <c r="A596" s="13"/>
      <c r="B596" s="276"/>
      <c r="C596" s="277"/>
      <c r="D596" s="278" t="s">
        <v>176</v>
      </c>
      <c r="E596" s="279" t="s">
        <v>1</v>
      </c>
      <c r="F596" s="280" t="s">
        <v>205</v>
      </c>
      <c r="G596" s="277"/>
      <c r="H596" s="279" t="s">
        <v>1</v>
      </c>
      <c r="I596" s="281"/>
      <c r="J596" s="277"/>
      <c r="K596" s="277"/>
      <c r="L596" s="282"/>
      <c r="M596" s="283"/>
      <c r="N596" s="284"/>
      <c r="O596" s="284"/>
      <c r="P596" s="284"/>
      <c r="Q596" s="284"/>
      <c r="R596" s="284"/>
      <c r="S596" s="284"/>
      <c r="T596" s="285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86" t="s">
        <v>176</v>
      </c>
      <c r="AU596" s="286" t="s">
        <v>91</v>
      </c>
      <c r="AV596" s="13" t="s">
        <v>85</v>
      </c>
      <c r="AW596" s="13" t="s">
        <v>32</v>
      </c>
      <c r="AX596" s="13" t="s">
        <v>78</v>
      </c>
      <c r="AY596" s="286" t="s">
        <v>162</v>
      </c>
    </row>
    <row r="597" s="14" customFormat="1">
      <c r="A597" s="14"/>
      <c r="B597" s="287"/>
      <c r="C597" s="288"/>
      <c r="D597" s="278" t="s">
        <v>176</v>
      </c>
      <c r="E597" s="289" t="s">
        <v>1</v>
      </c>
      <c r="F597" s="290" t="s">
        <v>880</v>
      </c>
      <c r="G597" s="288"/>
      <c r="H597" s="291">
        <v>1.6799999999999999</v>
      </c>
      <c r="I597" s="292"/>
      <c r="J597" s="288"/>
      <c r="K597" s="288"/>
      <c r="L597" s="293"/>
      <c r="M597" s="294"/>
      <c r="N597" s="295"/>
      <c r="O597" s="295"/>
      <c r="P597" s="295"/>
      <c r="Q597" s="295"/>
      <c r="R597" s="295"/>
      <c r="S597" s="295"/>
      <c r="T597" s="296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97" t="s">
        <v>176</v>
      </c>
      <c r="AU597" s="297" t="s">
        <v>91</v>
      </c>
      <c r="AV597" s="14" t="s">
        <v>91</v>
      </c>
      <c r="AW597" s="14" t="s">
        <v>32</v>
      </c>
      <c r="AX597" s="14" t="s">
        <v>78</v>
      </c>
      <c r="AY597" s="297" t="s">
        <v>162</v>
      </c>
    </row>
    <row r="598" s="13" customFormat="1">
      <c r="A598" s="13"/>
      <c r="B598" s="276"/>
      <c r="C598" s="277"/>
      <c r="D598" s="278" t="s">
        <v>176</v>
      </c>
      <c r="E598" s="279" t="s">
        <v>1</v>
      </c>
      <c r="F598" s="280" t="s">
        <v>433</v>
      </c>
      <c r="G598" s="277"/>
      <c r="H598" s="279" t="s">
        <v>1</v>
      </c>
      <c r="I598" s="281"/>
      <c r="J598" s="277"/>
      <c r="K598" s="277"/>
      <c r="L598" s="282"/>
      <c r="M598" s="283"/>
      <c r="N598" s="284"/>
      <c r="O598" s="284"/>
      <c r="P598" s="284"/>
      <c r="Q598" s="284"/>
      <c r="R598" s="284"/>
      <c r="S598" s="284"/>
      <c r="T598" s="285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86" t="s">
        <v>176</v>
      </c>
      <c r="AU598" s="286" t="s">
        <v>91</v>
      </c>
      <c r="AV598" s="13" t="s">
        <v>85</v>
      </c>
      <c r="AW598" s="13" t="s">
        <v>32</v>
      </c>
      <c r="AX598" s="13" t="s">
        <v>78</v>
      </c>
      <c r="AY598" s="286" t="s">
        <v>162</v>
      </c>
    </row>
    <row r="599" s="14" customFormat="1">
      <c r="A599" s="14"/>
      <c r="B599" s="287"/>
      <c r="C599" s="288"/>
      <c r="D599" s="278" t="s">
        <v>176</v>
      </c>
      <c r="E599" s="289" t="s">
        <v>1</v>
      </c>
      <c r="F599" s="290" t="s">
        <v>881</v>
      </c>
      <c r="G599" s="288"/>
      <c r="H599" s="291">
        <v>1.75</v>
      </c>
      <c r="I599" s="292"/>
      <c r="J599" s="288"/>
      <c r="K599" s="288"/>
      <c r="L599" s="293"/>
      <c r="M599" s="294"/>
      <c r="N599" s="295"/>
      <c r="O599" s="295"/>
      <c r="P599" s="295"/>
      <c r="Q599" s="295"/>
      <c r="R599" s="295"/>
      <c r="S599" s="295"/>
      <c r="T599" s="296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97" t="s">
        <v>176</v>
      </c>
      <c r="AU599" s="297" t="s">
        <v>91</v>
      </c>
      <c r="AV599" s="14" t="s">
        <v>91</v>
      </c>
      <c r="AW599" s="14" t="s">
        <v>32</v>
      </c>
      <c r="AX599" s="14" t="s">
        <v>78</v>
      </c>
      <c r="AY599" s="297" t="s">
        <v>162</v>
      </c>
    </row>
    <row r="600" s="13" customFormat="1">
      <c r="A600" s="13"/>
      <c r="B600" s="276"/>
      <c r="C600" s="277"/>
      <c r="D600" s="278" t="s">
        <v>176</v>
      </c>
      <c r="E600" s="279" t="s">
        <v>1</v>
      </c>
      <c r="F600" s="280" t="s">
        <v>858</v>
      </c>
      <c r="G600" s="277"/>
      <c r="H600" s="279" t="s">
        <v>1</v>
      </c>
      <c r="I600" s="281"/>
      <c r="J600" s="277"/>
      <c r="K600" s="277"/>
      <c r="L600" s="282"/>
      <c r="M600" s="283"/>
      <c r="N600" s="284"/>
      <c r="O600" s="284"/>
      <c r="P600" s="284"/>
      <c r="Q600" s="284"/>
      <c r="R600" s="284"/>
      <c r="S600" s="284"/>
      <c r="T600" s="285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86" t="s">
        <v>176</v>
      </c>
      <c r="AU600" s="286" t="s">
        <v>91</v>
      </c>
      <c r="AV600" s="13" t="s">
        <v>85</v>
      </c>
      <c r="AW600" s="13" t="s">
        <v>32</v>
      </c>
      <c r="AX600" s="13" t="s">
        <v>78</v>
      </c>
      <c r="AY600" s="286" t="s">
        <v>162</v>
      </c>
    </row>
    <row r="601" s="14" customFormat="1">
      <c r="A601" s="14"/>
      <c r="B601" s="287"/>
      <c r="C601" s="288"/>
      <c r="D601" s="278" t="s">
        <v>176</v>
      </c>
      <c r="E601" s="289" t="s">
        <v>1</v>
      </c>
      <c r="F601" s="290" t="s">
        <v>882</v>
      </c>
      <c r="G601" s="288"/>
      <c r="H601" s="291">
        <v>0.98999999999999999</v>
      </c>
      <c r="I601" s="292"/>
      <c r="J601" s="288"/>
      <c r="K601" s="288"/>
      <c r="L601" s="293"/>
      <c r="M601" s="294"/>
      <c r="N601" s="295"/>
      <c r="O601" s="295"/>
      <c r="P601" s="295"/>
      <c r="Q601" s="295"/>
      <c r="R601" s="295"/>
      <c r="S601" s="295"/>
      <c r="T601" s="296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97" t="s">
        <v>176</v>
      </c>
      <c r="AU601" s="297" t="s">
        <v>91</v>
      </c>
      <c r="AV601" s="14" t="s">
        <v>91</v>
      </c>
      <c r="AW601" s="14" t="s">
        <v>32</v>
      </c>
      <c r="AX601" s="14" t="s">
        <v>78</v>
      </c>
      <c r="AY601" s="297" t="s">
        <v>162</v>
      </c>
    </row>
    <row r="602" s="13" customFormat="1">
      <c r="A602" s="13"/>
      <c r="B602" s="276"/>
      <c r="C602" s="277"/>
      <c r="D602" s="278" t="s">
        <v>176</v>
      </c>
      <c r="E602" s="279" t="s">
        <v>1</v>
      </c>
      <c r="F602" s="280" t="s">
        <v>883</v>
      </c>
      <c r="G602" s="277"/>
      <c r="H602" s="279" t="s">
        <v>1</v>
      </c>
      <c r="I602" s="281"/>
      <c r="J602" s="277"/>
      <c r="K602" s="277"/>
      <c r="L602" s="282"/>
      <c r="M602" s="283"/>
      <c r="N602" s="284"/>
      <c r="O602" s="284"/>
      <c r="P602" s="284"/>
      <c r="Q602" s="284"/>
      <c r="R602" s="284"/>
      <c r="S602" s="284"/>
      <c r="T602" s="285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86" t="s">
        <v>176</v>
      </c>
      <c r="AU602" s="286" t="s">
        <v>91</v>
      </c>
      <c r="AV602" s="13" t="s">
        <v>85</v>
      </c>
      <c r="AW602" s="13" t="s">
        <v>32</v>
      </c>
      <c r="AX602" s="13" t="s">
        <v>78</v>
      </c>
      <c r="AY602" s="286" t="s">
        <v>162</v>
      </c>
    </row>
    <row r="603" s="14" customFormat="1">
      <c r="A603" s="14"/>
      <c r="B603" s="287"/>
      <c r="C603" s="288"/>
      <c r="D603" s="278" t="s">
        <v>176</v>
      </c>
      <c r="E603" s="289" t="s">
        <v>1</v>
      </c>
      <c r="F603" s="290" t="s">
        <v>884</v>
      </c>
      <c r="G603" s="288"/>
      <c r="H603" s="291">
        <v>15.119999999999999</v>
      </c>
      <c r="I603" s="292"/>
      <c r="J603" s="288"/>
      <c r="K603" s="288"/>
      <c r="L603" s="293"/>
      <c r="M603" s="294"/>
      <c r="N603" s="295"/>
      <c r="O603" s="295"/>
      <c r="P603" s="295"/>
      <c r="Q603" s="295"/>
      <c r="R603" s="295"/>
      <c r="S603" s="295"/>
      <c r="T603" s="296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97" t="s">
        <v>176</v>
      </c>
      <c r="AU603" s="297" t="s">
        <v>91</v>
      </c>
      <c r="AV603" s="14" t="s">
        <v>91</v>
      </c>
      <c r="AW603" s="14" t="s">
        <v>32</v>
      </c>
      <c r="AX603" s="14" t="s">
        <v>78</v>
      </c>
      <c r="AY603" s="297" t="s">
        <v>162</v>
      </c>
    </row>
    <row r="604" s="13" customFormat="1">
      <c r="A604" s="13"/>
      <c r="B604" s="276"/>
      <c r="C604" s="277"/>
      <c r="D604" s="278" t="s">
        <v>176</v>
      </c>
      <c r="E604" s="279" t="s">
        <v>1</v>
      </c>
      <c r="F604" s="280" t="s">
        <v>885</v>
      </c>
      <c r="G604" s="277"/>
      <c r="H604" s="279" t="s">
        <v>1</v>
      </c>
      <c r="I604" s="281"/>
      <c r="J604" s="277"/>
      <c r="K604" s="277"/>
      <c r="L604" s="282"/>
      <c r="M604" s="283"/>
      <c r="N604" s="284"/>
      <c r="O604" s="284"/>
      <c r="P604" s="284"/>
      <c r="Q604" s="284"/>
      <c r="R604" s="284"/>
      <c r="S604" s="284"/>
      <c r="T604" s="285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86" t="s">
        <v>176</v>
      </c>
      <c r="AU604" s="286" t="s">
        <v>91</v>
      </c>
      <c r="AV604" s="13" t="s">
        <v>85</v>
      </c>
      <c r="AW604" s="13" t="s">
        <v>32</v>
      </c>
      <c r="AX604" s="13" t="s">
        <v>78</v>
      </c>
      <c r="AY604" s="286" t="s">
        <v>162</v>
      </c>
    </row>
    <row r="605" s="14" customFormat="1">
      <c r="A605" s="14"/>
      <c r="B605" s="287"/>
      <c r="C605" s="288"/>
      <c r="D605" s="278" t="s">
        <v>176</v>
      </c>
      <c r="E605" s="289" t="s">
        <v>1</v>
      </c>
      <c r="F605" s="290" t="s">
        <v>886</v>
      </c>
      <c r="G605" s="288"/>
      <c r="H605" s="291">
        <v>19.925000000000001</v>
      </c>
      <c r="I605" s="292"/>
      <c r="J605" s="288"/>
      <c r="K605" s="288"/>
      <c r="L605" s="293"/>
      <c r="M605" s="294"/>
      <c r="N605" s="295"/>
      <c r="O605" s="295"/>
      <c r="P605" s="295"/>
      <c r="Q605" s="295"/>
      <c r="R605" s="295"/>
      <c r="S605" s="295"/>
      <c r="T605" s="296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97" t="s">
        <v>176</v>
      </c>
      <c r="AU605" s="297" t="s">
        <v>91</v>
      </c>
      <c r="AV605" s="14" t="s">
        <v>91</v>
      </c>
      <c r="AW605" s="14" t="s">
        <v>32</v>
      </c>
      <c r="AX605" s="14" t="s">
        <v>78</v>
      </c>
      <c r="AY605" s="297" t="s">
        <v>162</v>
      </c>
    </row>
    <row r="606" s="15" customFormat="1">
      <c r="A606" s="15"/>
      <c r="B606" s="298"/>
      <c r="C606" s="299"/>
      <c r="D606" s="278" t="s">
        <v>176</v>
      </c>
      <c r="E606" s="300" t="s">
        <v>1</v>
      </c>
      <c r="F606" s="301" t="s">
        <v>188</v>
      </c>
      <c r="G606" s="299"/>
      <c r="H606" s="302">
        <v>145.29900000000001</v>
      </c>
      <c r="I606" s="303"/>
      <c r="J606" s="299"/>
      <c r="K606" s="299"/>
      <c r="L606" s="304"/>
      <c r="M606" s="305"/>
      <c r="N606" s="306"/>
      <c r="O606" s="306"/>
      <c r="P606" s="306"/>
      <c r="Q606" s="306"/>
      <c r="R606" s="306"/>
      <c r="S606" s="306"/>
      <c r="T606" s="307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308" t="s">
        <v>176</v>
      </c>
      <c r="AU606" s="308" t="s">
        <v>91</v>
      </c>
      <c r="AV606" s="15" t="s">
        <v>170</v>
      </c>
      <c r="AW606" s="15" t="s">
        <v>32</v>
      </c>
      <c r="AX606" s="15" t="s">
        <v>85</v>
      </c>
      <c r="AY606" s="308" t="s">
        <v>162</v>
      </c>
    </row>
    <row r="607" s="2" customFormat="1" ht="21.75" customHeight="1">
      <c r="A607" s="40"/>
      <c r="B607" s="41"/>
      <c r="C607" s="263" t="s">
        <v>892</v>
      </c>
      <c r="D607" s="263" t="s">
        <v>166</v>
      </c>
      <c r="E607" s="264" t="s">
        <v>893</v>
      </c>
      <c r="F607" s="265" t="s">
        <v>894</v>
      </c>
      <c r="G607" s="266" t="s">
        <v>169</v>
      </c>
      <c r="H607" s="267">
        <v>145.29900000000001</v>
      </c>
      <c r="I607" s="268"/>
      <c r="J607" s="269">
        <f>ROUND(I607*H607,2)</f>
        <v>0</v>
      </c>
      <c r="K607" s="270"/>
      <c r="L607" s="43"/>
      <c r="M607" s="271" t="s">
        <v>1</v>
      </c>
      <c r="N607" s="272" t="s">
        <v>44</v>
      </c>
      <c r="O607" s="93"/>
      <c r="P607" s="273">
        <f>O607*H607</f>
        <v>0</v>
      </c>
      <c r="Q607" s="273">
        <v>0</v>
      </c>
      <c r="R607" s="273">
        <f>Q607*H607</f>
        <v>0</v>
      </c>
      <c r="S607" s="273">
        <v>0</v>
      </c>
      <c r="T607" s="274">
        <f>S607*H607</f>
        <v>0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75" t="s">
        <v>276</v>
      </c>
      <c r="AT607" s="275" t="s">
        <v>166</v>
      </c>
      <c r="AU607" s="275" t="s">
        <v>91</v>
      </c>
      <c r="AY607" s="17" t="s">
        <v>162</v>
      </c>
      <c r="BE607" s="150">
        <f>IF(N607="základní",J607,0)</f>
        <v>0</v>
      </c>
      <c r="BF607" s="150">
        <f>IF(N607="snížená",J607,0)</f>
        <v>0</v>
      </c>
      <c r="BG607" s="150">
        <f>IF(N607="zákl. přenesená",J607,0)</f>
        <v>0</v>
      </c>
      <c r="BH607" s="150">
        <f>IF(N607="sníž. přenesená",J607,0)</f>
        <v>0</v>
      </c>
      <c r="BI607" s="150">
        <f>IF(N607="nulová",J607,0)</f>
        <v>0</v>
      </c>
      <c r="BJ607" s="17" t="s">
        <v>91</v>
      </c>
      <c r="BK607" s="150">
        <f>ROUND(I607*H607,2)</f>
        <v>0</v>
      </c>
      <c r="BL607" s="17" t="s">
        <v>276</v>
      </c>
      <c r="BM607" s="275" t="s">
        <v>895</v>
      </c>
    </row>
    <row r="608" s="13" customFormat="1">
      <c r="A608" s="13"/>
      <c r="B608" s="276"/>
      <c r="C608" s="277"/>
      <c r="D608" s="278" t="s">
        <v>176</v>
      </c>
      <c r="E608" s="279" t="s">
        <v>1</v>
      </c>
      <c r="F608" s="280" t="s">
        <v>896</v>
      </c>
      <c r="G608" s="277"/>
      <c r="H608" s="279" t="s">
        <v>1</v>
      </c>
      <c r="I608" s="281"/>
      <c r="J608" s="277"/>
      <c r="K608" s="277"/>
      <c r="L608" s="282"/>
      <c r="M608" s="283"/>
      <c r="N608" s="284"/>
      <c r="O608" s="284"/>
      <c r="P608" s="284"/>
      <c r="Q608" s="284"/>
      <c r="R608" s="284"/>
      <c r="S608" s="284"/>
      <c r="T608" s="285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86" t="s">
        <v>176</v>
      </c>
      <c r="AU608" s="286" t="s">
        <v>91</v>
      </c>
      <c r="AV608" s="13" t="s">
        <v>85</v>
      </c>
      <c r="AW608" s="13" t="s">
        <v>32</v>
      </c>
      <c r="AX608" s="13" t="s">
        <v>78</v>
      </c>
      <c r="AY608" s="286" t="s">
        <v>162</v>
      </c>
    </row>
    <row r="609" s="14" customFormat="1">
      <c r="A609" s="14"/>
      <c r="B609" s="287"/>
      <c r="C609" s="288"/>
      <c r="D609" s="278" t="s">
        <v>176</v>
      </c>
      <c r="E609" s="289" t="s">
        <v>1</v>
      </c>
      <c r="F609" s="290" t="s">
        <v>897</v>
      </c>
      <c r="G609" s="288"/>
      <c r="H609" s="291">
        <v>39.374000000000002</v>
      </c>
      <c r="I609" s="292"/>
      <c r="J609" s="288"/>
      <c r="K609" s="288"/>
      <c r="L609" s="293"/>
      <c r="M609" s="294"/>
      <c r="N609" s="295"/>
      <c r="O609" s="295"/>
      <c r="P609" s="295"/>
      <c r="Q609" s="295"/>
      <c r="R609" s="295"/>
      <c r="S609" s="295"/>
      <c r="T609" s="296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97" t="s">
        <v>176</v>
      </c>
      <c r="AU609" s="297" t="s">
        <v>91</v>
      </c>
      <c r="AV609" s="14" t="s">
        <v>91</v>
      </c>
      <c r="AW609" s="14" t="s">
        <v>32</v>
      </c>
      <c r="AX609" s="14" t="s">
        <v>78</v>
      </c>
      <c r="AY609" s="297" t="s">
        <v>162</v>
      </c>
    </row>
    <row r="610" s="13" customFormat="1">
      <c r="A610" s="13"/>
      <c r="B610" s="276"/>
      <c r="C610" s="277"/>
      <c r="D610" s="278" t="s">
        <v>176</v>
      </c>
      <c r="E610" s="279" t="s">
        <v>1</v>
      </c>
      <c r="F610" s="280" t="s">
        <v>182</v>
      </c>
      <c r="G610" s="277"/>
      <c r="H610" s="279" t="s">
        <v>1</v>
      </c>
      <c r="I610" s="281"/>
      <c r="J610" s="277"/>
      <c r="K610" s="277"/>
      <c r="L610" s="282"/>
      <c r="M610" s="283"/>
      <c r="N610" s="284"/>
      <c r="O610" s="284"/>
      <c r="P610" s="284"/>
      <c r="Q610" s="284"/>
      <c r="R610" s="284"/>
      <c r="S610" s="284"/>
      <c r="T610" s="285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86" t="s">
        <v>176</v>
      </c>
      <c r="AU610" s="286" t="s">
        <v>91</v>
      </c>
      <c r="AV610" s="13" t="s">
        <v>85</v>
      </c>
      <c r="AW610" s="13" t="s">
        <v>32</v>
      </c>
      <c r="AX610" s="13" t="s">
        <v>78</v>
      </c>
      <c r="AY610" s="286" t="s">
        <v>162</v>
      </c>
    </row>
    <row r="611" s="14" customFormat="1">
      <c r="A611" s="14"/>
      <c r="B611" s="287"/>
      <c r="C611" s="288"/>
      <c r="D611" s="278" t="s">
        <v>176</v>
      </c>
      <c r="E611" s="289" t="s">
        <v>1</v>
      </c>
      <c r="F611" s="290" t="s">
        <v>877</v>
      </c>
      <c r="G611" s="288"/>
      <c r="H611" s="291">
        <v>15.9</v>
      </c>
      <c r="I611" s="292"/>
      <c r="J611" s="288"/>
      <c r="K611" s="288"/>
      <c r="L611" s="293"/>
      <c r="M611" s="294"/>
      <c r="N611" s="295"/>
      <c r="O611" s="295"/>
      <c r="P611" s="295"/>
      <c r="Q611" s="295"/>
      <c r="R611" s="295"/>
      <c r="S611" s="295"/>
      <c r="T611" s="296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97" t="s">
        <v>176</v>
      </c>
      <c r="AU611" s="297" t="s">
        <v>91</v>
      </c>
      <c r="AV611" s="14" t="s">
        <v>91</v>
      </c>
      <c r="AW611" s="14" t="s">
        <v>32</v>
      </c>
      <c r="AX611" s="14" t="s">
        <v>78</v>
      </c>
      <c r="AY611" s="297" t="s">
        <v>162</v>
      </c>
    </row>
    <row r="612" s="13" customFormat="1">
      <c r="A612" s="13"/>
      <c r="B612" s="276"/>
      <c r="C612" s="277"/>
      <c r="D612" s="278" t="s">
        <v>176</v>
      </c>
      <c r="E612" s="279" t="s">
        <v>1</v>
      </c>
      <c r="F612" s="280" t="s">
        <v>855</v>
      </c>
      <c r="G612" s="277"/>
      <c r="H612" s="279" t="s">
        <v>1</v>
      </c>
      <c r="I612" s="281"/>
      <c r="J612" s="277"/>
      <c r="K612" s="277"/>
      <c r="L612" s="282"/>
      <c r="M612" s="283"/>
      <c r="N612" s="284"/>
      <c r="O612" s="284"/>
      <c r="P612" s="284"/>
      <c r="Q612" s="284"/>
      <c r="R612" s="284"/>
      <c r="S612" s="284"/>
      <c r="T612" s="285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86" t="s">
        <v>176</v>
      </c>
      <c r="AU612" s="286" t="s">
        <v>91</v>
      </c>
      <c r="AV612" s="13" t="s">
        <v>85</v>
      </c>
      <c r="AW612" s="13" t="s">
        <v>32</v>
      </c>
      <c r="AX612" s="13" t="s">
        <v>78</v>
      </c>
      <c r="AY612" s="286" t="s">
        <v>162</v>
      </c>
    </row>
    <row r="613" s="14" customFormat="1">
      <c r="A613" s="14"/>
      <c r="B613" s="287"/>
      <c r="C613" s="288"/>
      <c r="D613" s="278" t="s">
        <v>176</v>
      </c>
      <c r="E613" s="289" t="s">
        <v>1</v>
      </c>
      <c r="F613" s="290" t="s">
        <v>878</v>
      </c>
      <c r="G613" s="288"/>
      <c r="H613" s="291">
        <v>8.8800000000000008</v>
      </c>
      <c r="I613" s="292"/>
      <c r="J613" s="288"/>
      <c r="K613" s="288"/>
      <c r="L613" s="293"/>
      <c r="M613" s="294"/>
      <c r="N613" s="295"/>
      <c r="O613" s="295"/>
      <c r="P613" s="295"/>
      <c r="Q613" s="295"/>
      <c r="R613" s="295"/>
      <c r="S613" s="295"/>
      <c r="T613" s="296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97" t="s">
        <v>176</v>
      </c>
      <c r="AU613" s="297" t="s">
        <v>91</v>
      </c>
      <c r="AV613" s="14" t="s">
        <v>91</v>
      </c>
      <c r="AW613" s="14" t="s">
        <v>32</v>
      </c>
      <c r="AX613" s="14" t="s">
        <v>78</v>
      </c>
      <c r="AY613" s="297" t="s">
        <v>162</v>
      </c>
    </row>
    <row r="614" s="13" customFormat="1">
      <c r="A614" s="13"/>
      <c r="B614" s="276"/>
      <c r="C614" s="277"/>
      <c r="D614" s="278" t="s">
        <v>176</v>
      </c>
      <c r="E614" s="279" t="s">
        <v>1</v>
      </c>
      <c r="F614" s="280" t="s">
        <v>184</v>
      </c>
      <c r="G614" s="277"/>
      <c r="H614" s="279" t="s">
        <v>1</v>
      </c>
      <c r="I614" s="281"/>
      <c r="J614" s="277"/>
      <c r="K614" s="277"/>
      <c r="L614" s="282"/>
      <c r="M614" s="283"/>
      <c r="N614" s="284"/>
      <c r="O614" s="284"/>
      <c r="P614" s="284"/>
      <c r="Q614" s="284"/>
      <c r="R614" s="284"/>
      <c r="S614" s="284"/>
      <c r="T614" s="285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86" t="s">
        <v>176</v>
      </c>
      <c r="AU614" s="286" t="s">
        <v>91</v>
      </c>
      <c r="AV614" s="13" t="s">
        <v>85</v>
      </c>
      <c r="AW614" s="13" t="s">
        <v>32</v>
      </c>
      <c r="AX614" s="13" t="s">
        <v>78</v>
      </c>
      <c r="AY614" s="286" t="s">
        <v>162</v>
      </c>
    </row>
    <row r="615" s="14" customFormat="1">
      <c r="A615" s="14"/>
      <c r="B615" s="287"/>
      <c r="C615" s="288"/>
      <c r="D615" s="278" t="s">
        <v>176</v>
      </c>
      <c r="E615" s="289" t="s">
        <v>1</v>
      </c>
      <c r="F615" s="290" t="s">
        <v>879</v>
      </c>
      <c r="G615" s="288"/>
      <c r="H615" s="291">
        <v>24.100000000000001</v>
      </c>
      <c r="I615" s="292"/>
      <c r="J615" s="288"/>
      <c r="K615" s="288"/>
      <c r="L615" s="293"/>
      <c r="M615" s="294"/>
      <c r="N615" s="295"/>
      <c r="O615" s="295"/>
      <c r="P615" s="295"/>
      <c r="Q615" s="295"/>
      <c r="R615" s="295"/>
      <c r="S615" s="295"/>
      <c r="T615" s="296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97" t="s">
        <v>176</v>
      </c>
      <c r="AU615" s="297" t="s">
        <v>91</v>
      </c>
      <c r="AV615" s="14" t="s">
        <v>91</v>
      </c>
      <c r="AW615" s="14" t="s">
        <v>32</v>
      </c>
      <c r="AX615" s="14" t="s">
        <v>78</v>
      </c>
      <c r="AY615" s="297" t="s">
        <v>162</v>
      </c>
    </row>
    <row r="616" s="13" customFormat="1">
      <c r="A616" s="13"/>
      <c r="B616" s="276"/>
      <c r="C616" s="277"/>
      <c r="D616" s="278" t="s">
        <v>176</v>
      </c>
      <c r="E616" s="279" t="s">
        <v>1</v>
      </c>
      <c r="F616" s="280" t="s">
        <v>186</v>
      </c>
      <c r="G616" s="277"/>
      <c r="H616" s="279" t="s">
        <v>1</v>
      </c>
      <c r="I616" s="281"/>
      <c r="J616" s="277"/>
      <c r="K616" s="277"/>
      <c r="L616" s="282"/>
      <c r="M616" s="283"/>
      <c r="N616" s="284"/>
      <c r="O616" s="284"/>
      <c r="P616" s="284"/>
      <c r="Q616" s="284"/>
      <c r="R616" s="284"/>
      <c r="S616" s="284"/>
      <c r="T616" s="285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86" t="s">
        <v>176</v>
      </c>
      <c r="AU616" s="286" t="s">
        <v>91</v>
      </c>
      <c r="AV616" s="13" t="s">
        <v>85</v>
      </c>
      <c r="AW616" s="13" t="s">
        <v>32</v>
      </c>
      <c r="AX616" s="13" t="s">
        <v>78</v>
      </c>
      <c r="AY616" s="286" t="s">
        <v>162</v>
      </c>
    </row>
    <row r="617" s="14" customFormat="1">
      <c r="A617" s="14"/>
      <c r="B617" s="287"/>
      <c r="C617" s="288"/>
      <c r="D617" s="278" t="s">
        <v>176</v>
      </c>
      <c r="E617" s="289" t="s">
        <v>1</v>
      </c>
      <c r="F617" s="290" t="s">
        <v>877</v>
      </c>
      <c r="G617" s="288"/>
      <c r="H617" s="291">
        <v>15.9</v>
      </c>
      <c r="I617" s="292"/>
      <c r="J617" s="288"/>
      <c r="K617" s="288"/>
      <c r="L617" s="293"/>
      <c r="M617" s="294"/>
      <c r="N617" s="295"/>
      <c r="O617" s="295"/>
      <c r="P617" s="295"/>
      <c r="Q617" s="295"/>
      <c r="R617" s="295"/>
      <c r="S617" s="295"/>
      <c r="T617" s="296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97" t="s">
        <v>176</v>
      </c>
      <c r="AU617" s="297" t="s">
        <v>91</v>
      </c>
      <c r="AV617" s="14" t="s">
        <v>91</v>
      </c>
      <c r="AW617" s="14" t="s">
        <v>32</v>
      </c>
      <c r="AX617" s="14" t="s">
        <v>78</v>
      </c>
      <c r="AY617" s="297" t="s">
        <v>162</v>
      </c>
    </row>
    <row r="618" s="13" customFormat="1">
      <c r="A618" s="13"/>
      <c r="B618" s="276"/>
      <c r="C618" s="277"/>
      <c r="D618" s="278" t="s">
        <v>176</v>
      </c>
      <c r="E618" s="279" t="s">
        <v>1</v>
      </c>
      <c r="F618" s="280" t="s">
        <v>628</v>
      </c>
      <c r="G618" s="277"/>
      <c r="H618" s="279" t="s">
        <v>1</v>
      </c>
      <c r="I618" s="281"/>
      <c r="J618" s="277"/>
      <c r="K618" s="277"/>
      <c r="L618" s="282"/>
      <c r="M618" s="283"/>
      <c r="N618" s="284"/>
      <c r="O618" s="284"/>
      <c r="P618" s="284"/>
      <c r="Q618" s="284"/>
      <c r="R618" s="284"/>
      <c r="S618" s="284"/>
      <c r="T618" s="285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86" t="s">
        <v>176</v>
      </c>
      <c r="AU618" s="286" t="s">
        <v>91</v>
      </c>
      <c r="AV618" s="13" t="s">
        <v>85</v>
      </c>
      <c r="AW618" s="13" t="s">
        <v>32</v>
      </c>
      <c r="AX618" s="13" t="s">
        <v>78</v>
      </c>
      <c r="AY618" s="286" t="s">
        <v>162</v>
      </c>
    </row>
    <row r="619" s="14" customFormat="1">
      <c r="A619" s="14"/>
      <c r="B619" s="287"/>
      <c r="C619" s="288"/>
      <c r="D619" s="278" t="s">
        <v>176</v>
      </c>
      <c r="E619" s="289" t="s">
        <v>1</v>
      </c>
      <c r="F619" s="290" t="s">
        <v>880</v>
      </c>
      <c r="G619" s="288"/>
      <c r="H619" s="291">
        <v>1.6799999999999999</v>
      </c>
      <c r="I619" s="292"/>
      <c r="J619" s="288"/>
      <c r="K619" s="288"/>
      <c r="L619" s="293"/>
      <c r="M619" s="294"/>
      <c r="N619" s="295"/>
      <c r="O619" s="295"/>
      <c r="P619" s="295"/>
      <c r="Q619" s="295"/>
      <c r="R619" s="295"/>
      <c r="S619" s="295"/>
      <c r="T619" s="296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97" t="s">
        <v>176</v>
      </c>
      <c r="AU619" s="297" t="s">
        <v>91</v>
      </c>
      <c r="AV619" s="14" t="s">
        <v>91</v>
      </c>
      <c r="AW619" s="14" t="s">
        <v>32</v>
      </c>
      <c r="AX619" s="14" t="s">
        <v>78</v>
      </c>
      <c r="AY619" s="297" t="s">
        <v>162</v>
      </c>
    </row>
    <row r="620" s="13" customFormat="1">
      <c r="A620" s="13"/>
      <c r="B620" s="276"/>
      <c r="C620" s="277"/>
      <c r="D620" s="278" t="s">
        <v>176</v>
      </c>
      <c r="E620" s="279" t="s">
        <v>1</v>
      </c>
      <c r="F620" s="280" t="s">
        <v>205</v>
      </c>
      <c r="G620" s="277"/>
      <c r="H620" s="279" t="s">
        <v>1</v>
      </c>
      <c r="I620" s="281"/>
      <c r="J620" s="277"/>
      <c r="K620" s="277"/>
      <c r="L620" s="282"/>
      <c r="M620" s="283"/>
      <c r="N620" s="284"/>
      <c r="O620" s="284"/>
      <c r="P620" s="284"/>
      <c r="Q620" s="284"/>
      <c r="R620" s="284"/>
      <c r="S620" s="284"/>
      <c r="T620" s="285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86" t="s">
        <v>176</v>
      </c>
      <c r="AU620" s="286" t="s">
        <v>91</v>
      </c>
      <c r="AV620" s="13" t="s">
        <v>85</v>
      </c>
      <c r="AW620" s="13" t="s">
        <v>32</v>
      </c>
      <c r="AX620" s="13" t="s">
        <v>78</v>
      </c>
      <c r="AY620" s="286" t="s">
        <v>162</v>
      </c>
    </row>
    <row r="621" s="14" customFormat="1">
      <c r="A621" s="14"/>
      <c r="B621" s="287"/>
      <c r="C621" s="288"/>
      <c r="D621" s="278" t="s">
        <v>176</v>
      </c>
      <c r="E621" s="289" t="s">
        <v>1</v>
      </c>
      <c r="F621" s="290" t="s">
        <v>880</v>
      </c>
      <c r="G621" s="288"/>
      <c r="H621" s="291">
        <v>1.6799999999999999</v>
      </c>
      <c r="I621" s="292"/>
      <c r="J621" s="288"/>
      <c r="K621" s="288"/>
      <c r="L621" s="293"/>
      <c r="M621" s="294"/>
      <c r="N621" s="295"/>
      <c r="O621" s="295"/>
      <c r="P621" s="295"/>
      <c r="Q621" s="295"/>
      <c r="R621" s="295"/>
      <c r="S621" s="295"/>
      <c r="T621" s="296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97" t="s">
        <v>176</v>
      </c>
      <c r="AU621" s="297" t="s">
        <v>91</v>
      </c>
      <c r="AV621" s="14" t="s">
        <v>91</v>
      </c>
      <c r="AW621" s="14" t="s">
        <v>32</v>
      </c>
      <c r="AX621" s="14" t="s">
        <v>78</v>
      </c>
      <c r="AY621" s="297" t="s">
        <v>162</v>
      </c>
    </row>
    <row r="622" s="13" customFormat="1">
      <c r="A622" s="13"/>
      <c r="B622" s="276"/>
      <c r="C622" s="277"/>
      <c r="D622" s="278" t="s">
        <v>176</v>
      </c>
      <c r="E622" s="279" t="s">
        <v>1</v>
      </c>
      <c r="F622" s="280" t="s">
        <v>433</v>
      </c>
      <c r="G622" s="277"/>
      <c r="H622" s="279" t="s">
        <v>1</v>
      </c>
      <c r="I622" s="281"/>
      <c r="J622" s="277"/>
      <c r="K622" s="277"/>
      <c r="L622" s="282"/>
      <c r="M622" s="283"/>
      <c r="N622" s="284"/>
      <c r="O622" s="284"/>
      <c r="P622" s="284"/>
      <c r="Q622" s="284"/>
      <c r="R622" s="284"/>
      <c r="S622" s="284"/>
      <c r="T622" s="285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86" t="s">
        <v>176</v>
      </c>
      <c r="AU622" s="286" t="s">
        <v>91</v>
      </c>
      <c r="AV622" s="13" t="s">
        <v>85</v>
      </c>
      <c r="AW622" s="13" t="s">
        <v>32</v>
      </c>
      <c r="AX622" s="13" t="s">
        <v>78</v>
      </c>
      <c r="AY622" s="286" t="s">
        <v>162</v>
      </c>
    </row>
    <row r="623" s="14" customFormat="1">
      <c r="A623" s="14"/>
      <c r="B623" s="287"/>
      <c r="C623" s="288"/>
      <c r="D623" s="278" t="s">
        <v>176</v>
      </c>
      <c r="E623" s="289" t="s">
        <v>1</v>
      </c>
      <c r="F623" s="290" t="s">
        <v>881</v>
      </c>
      <c r="G623" s="288"/>
      <c r="H623" s="291">
        <v>1.75</v>
      </c>
      <c r="I623" s="292"/>
      <c r="J623" s="288"/>
      <c r="K623" s="288"/>
      <c r="L623" s="293"/>
      <c r="M623" s="294"/>
      <c r="N623" s="295"/>
      <c r="O623" s="295"/>
      <c r="P623" s="295"/>
      <c r="Q623" s="295"/>
      <c r="R623" s="295"/>
      <c r="S623" s="295"/>
      <c r="T623" s="296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97" t="s">
        <v>176</v>
      </c>
      <c r="AU623" s="297" t="s">
        <v>91</v>
      </c>
      <c r="AV623" s="14" t="s">
        <v>91</v>
      </c>
      <c r="AW623" s="14" t="s">
        <v>32</v>
      </c>
      <c r="AX623" s="14" t="s">
        <v>78</v>
      </c>
      <c r="AY623" s="297" t="s">
        <v>162</v>
      </c>
    </row>
    <row r="624" s="13" customFormat="1">
      <c r="A624" s="13"/>
      <c r="B624" s="276"/>
      <c r="C624" s="277"/>
      <c r="D624" s="278" t="s">
        <v>176</v>
      </c>
      <c r="E624" s="279" t="s">
        <v>1</v>
      </c>
      <c r="F624" s="280" t="s">
        <v>858</v>
      </c>
      <c r="G624" s="277"/>
      <c r="H624" s="279" t="s">
        <v>1</v>
      </c>
      <c r="I624" s="281"/>
      <c r="J624" s="277"/>
      <c r="K624" s="277"/>
      <c r="L624" s="282"/>
      <c r="M624" s="283"/>
      <c r="N624" s="284"/>
      <c r="O624" s="284"/>
      <c r="P624" s="284"/>
      <c r="Q624" s="284"/>
      <c r="R624" s="284"/>
      <c r="S624" s="284"/>
      <c r="T624" s="285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86" t="s">
        <v>176</v>
      </c>
      <c r="AU624" s="286" t="s">
        <v>91</v>
      </c>
      <c r="AV624" s="13" t="s">
        <v>85</v>
      </c>
      <c r="AW624" s="13" t="s">
        <v>32</v>
      </c>
      <c r="AX624" s="13" t="s">
        <v>78</v>
      </c>
      <c r="AY624" s="286" t="s">
        <v>162</v>
      </c>
    </row>
    <row r="625" s="14" customFormat="1">
      <c r="A625" s="14"/>
      <c r="B625" s="287"/>
      <c r="C625" s="288"/>
      <c r="D625" s="278" t="s">
        <v>176</v>
      </c>
      <c r="E625" s="289" t="s">
        <v>1</v>
      </c>
      <c r="F625" s="290" t="s">
        <v>882</v>
      </c>
      <c r="G625" s="288"/>
      <c r="H625" s="291">
        <v>0.98999999999999999</v>
      </c>
      <c r="I625" s="292"/>
      <c r="J625" s="288"/>
      <c r="K625" s="288"/>
      <c r="L625" s="293"/>
      <c r="M625" s="294"/>
      <c r="N625" s="295"/>
      <c r="O625" s="295"/>
      <c r="P625" s="295"/>
      <c r="Q625" s="295"/>
      <c r="R625" s="295"/>
      <c r="S625" s="295"/>
      <c r="T625" s="296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97" t="s">
        <v>176</v>
      </c>
      <c r="AU625" s="297" t="s">
        <v>91</v>
      </c>
      <c r="AV625" s="14" t="s">
        <v>91</v>
      </c>
      <c r="AW625" s="14" t="s">
        <v>32</v>
      </c>
      <c r="AX625" s="14" t="s">
        <v>78</v>
      </c>
      <c r="AY625" s="297" t="s">
        <v>162</v>
      </c>
    </row>
    <row r="626" s="13" customFormat="1">
      <c r="A626" s="13"/>
      <c r="B626" s="276"/>
      <c r="C626" s="277"/>
      <c r="D626" s="278" t="s">
        <v>176</v>
      </c>
      <c r="E626" s="279" t="s">
        <v>1</v>
      </c>
      <c r="F626" s="280" t="s">
        <v>883</v>
      </c>
      <c r="G626" s="277"/>
      <c r="H626" s="279" t="s">
        <v>1</v>
      </c>
      <c r="I626" s="281"/>
      <c r="J626" s="277"/>
      <c r="K626" s="277"/>
      <c r="L626" s="282"/>
      <c r="M626" s="283"/>
      <c r="N626" s="284"/>
      <c r="O626" s="284"/>
      <c r="P626" s="284"/>
      <c r="Q626" s="284"/>
      <c r="R626" s="284"/>
      <c r="S626" s="284"/>
      <c r="T626" s="285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86" t="s">
        <v>176</v>
      </c>
      <c r="AU626" s="286" t="s">
        <v>91</v>
      </c>
      <c r="AV626" s="13" t="s">
        <v>85</v>
      </c>
      <c r="AW626" s="13" t="s">
        <v>32</v>
      </c>
      <c r="AX626" s="13" t="s">
        <v>78</v>
      </c>
      <c r="AY626" s="286" t="s">
        <v>162</v>
      </c>
    </row>
    <row r="627" s="14" customFormat="1">
      <c r="A627" s="14"/>
      <c r="B627" s="287"/>
      <c r="C627" s="288"/>
      <c r="D627" s="278" t="s">
        <v>176</v>
      </c>
      <c r="E627" s="289" t="s">
        <v>1</v>
      </c>
      <c r="F627" s="290" t="s">
        <v>884</v>
      </c>
      <c r="G627" s="288"/>
      <c r="H627" s="291">
        <v>15.119999999999999</v>
      </c>
      <c r="I627" s="292"/>
      <c r="J627" s="288"/>
      <c r="K627" s="288"/>
      <c r="L627" s="293"/>
      <c r="M627" s="294"/>
      <c r="N627" s="295"/>
      <c r="O627" s="295"/>
      <c r="P627" s="295"/>
      <c r="Q627" s="295"/>
      <c r="R627" s="295"/>
      <c r="S627" s="295"/>
      <c r="T627" s="296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97" t="s">
        <v>176</v>
      </c>
      <c r="AU627" s="297" t="s">
        <v>91</v>
      </c>
      <c r="AV627" s="14" t="s">
        <v>91</v>
      </c>
      <c r="AW627" s="14" t="s">
        <v>32</v>
      </c>
      <c r="AX627" s="14" t="s">
        <v>78</v>
      </c>
      <c r="AY627" s="297" t="s">
        <v>162</v>
      </c>
    </row>
    <row r="628" s="13" customFormat="1">
      <c r="A628" s="13"/>
      <c r="B628" s="276"/>
      <c r="C628" s="277"/>
      <c r="D628" s="278" t="s">
        <v>176</v>
      </c>
      <c r="E628" s="279" t="s">
        <v>1</v>
      </c>
      <c r="F628" s="280" t="s">
        <v>885</v>
      </c>
      <c r="G628" s="277"/>
      <c r="H628" s="279" t="s">
        <v>1</v>
      </c>
      <c r="I628" s="281"/>
      <c r="J628" s="277"/>
      <c r="K628" s="277"/>
      <c r="L628" s="282"/>
      <c r="M628" s="283"/>
      <c r="N628" s="284"/>
      <c r="O628" s="284"/>
      <c r="P628" s="284"/>
      <c r="Q628" s="284"/>
      <c r="R628" s="284"/>
      <c r="S628" s="284"/>
      <c r="T628" s="285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86" t="s">
        <v>176</v>
      </c>
      <c r="AU628" s="286" t="s">
        <v>91</v>
      </c>
      <c r="AV628" s="13" t="s">
        <v>85</v>
      </c>
      <c r="AW628" s="13" t="s">
        <v>32</v>
      </c>
      <c r="AX628" s="13" t="s">
        <v>78</v>
      </c>
      <c r="AY628" s="286" t="s">
        <v>162</v>
      </c>
    </row>
    <row r="629" s="14" customFormat="1">
      <c r="A629" s="14"/>
      <c r="B629" s="287"/>
      <c r="C629" s="288"/>
      <c r="D629" s="278" t="s">
        <v>176</v>
      </c>
      <c r="E629" s="289" t="s">
        <v>1</v>
      </c>
      <c r="F629" s="290" t="s">
        <v>886</v>
      </c>
      <c r="G629" s="288"/>
      <c r="H629" s="291">
        <v>19.925000000000001</v>
      </c>
      <c r="I629" s="292"/>
      <c r="J629" s="288"/>
      <c r="K629" s="288"/>
      <c r="L629" s="293"/>
      <c r="M629" s="294"/>
      <c r="N629" s="295"/>
      <c r="O629" s="295"/>
      <c r="P629" s="295"/>
      <c r="Q629" s="295"/>
      <c r="R629" s="295"/>
      <c r="S629" s="295"/>
      <c r="T629" s="296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97" t="s">
        <v>176</v>
      </c>
      <c r="AU629" s="297" t="s">
        <v>91</v>
      </c>
      <c r="AV629" s="14" t="s">
        <v>91</v>
      </c>
      <c r="AW629" s="14" t="s">
        <v>32</v>
      </c>
      <c r="AX629" s="14" t="s">
        <v>78</v>
      </c>
      <c r="AY629" s="297" t="s">
        <v>162</v>
      </c>
    </row>
    <row r="630" s="15" customFormat="1">
      <c r="A630" s="15"/>
      <c r="B630" s="298"/>
      <c r="C630" s="299"/>
      <c r="D630" s="278" t="s">
        <v>176</v>
      </c>
      <c r="E630" s="300" t="s">
        <v>1</v>
      </c>
      <c r="F630" s="301" t="s">
        <v>188</v>
      </c>
      <c r="G630" s="299"/>
      <c r="H630" s="302">
        <v>145.29900000000001</v>
      </c>
      <c r="I630" s="303"/>
      <c r="J630" s="299"/>
      <c r="K630" s="299"/>
      <c r="L630" s="304"/>
      <c r="M630" s="305"/>
      <c r="N630" s="306"/>
      <c r="O630" s="306"/>
      <c r="P630" s="306"/>
      <c r="Q630" s="306"/>
      <c r="R630" s="306"/>
      <c r="S630" s="306"/>
      <c r="T630" s="307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308" t="s">
        <v>176</v>
      </c>
      <c r="AU630" s="308" t="s">
        <v>91</v>
      </c>
      <c r="AV630" s="15" t="s">
        <v>170</v>
      </c>
      <c r="AW630" s="15" t="s">
        <v>32</v>
      </c>
      <c r="AX630" s="15" t="s">
        <v>85</v>
      </c>
      <c r="AY630" s="308" t="s">
        <v>162</v>
      </c>
    </row>
    <row r="631" s="2" customFormat="1" ht="21.75" customHeight="1">
      <c r="A631" s="40"/>
      <c r="B631" s="41"/>
      <c r="C631" s="263" t="s">
        <v>898</v>
      </c>
      <c r="D631" s="263" t="s">
        <v>166</v>
      </c>
      <c r="E631" s="264" t="s">
        <v>899</v>
      </c>
      <c r="F631" s="265" t="s">
        <v>900</v>
      </c>
      <c r="G631" s="266" t="s">
        <v>169</v>
      </c>
      <c r="H631" s="267">
        <v>290.59800000000001</v>
      </c>
      <c r="I631" s="268"/>
      <c r="J631" s="269">
        <f>ROUND(I631*H631,2)</f>
        <v>0</v>
      </c>
      <c r="K631" s="270"/>
      <c r="L631" s="43"/>
      <c r="M631" s="271" t="s">
        <v>1</v>
      </c>
      <c r="N631" s="272" t="s">
        <v>44</v>
      </c>
      <c r="O631" s="93"/>
      <c r="P631" s="273">
        <f>O631*H631</f>
        <v>0</v>
      </c>
      <c r="Q631" s="273">
        <v>0</v>
      </c>
      <c r="R631" s="273">
        <f>Q631*H631</f>
        <v>0</v>
      </c>
      <c r="S631" s="273">
        <v>0</v>
      </c>
      <c r="T631" s="274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75" t="s">
        <v>276</v>
      </c>
      <c r="AT631" s="275" t="s">
        <v>166</v>
      </c>
      <c r="AU631" s="275" t="s">
        <v>91</v>
      </c>
      <c r="AY631" s="17" t="s">
        <v>162</v>
      </c>
      <c r="BE631" s="150">
        <f>IF(N631="základní",J631,0)</f>
        <v>0</v>
      </c>
      <c r="BF631" s="150">
        <f>IF(N631="snížená",J631,0)</f>
        <v>0</v>
      </c>
      <c r="BG631" s="150">
        <f>IF(N631="zákl. přenesená",J631,0)</f>
        <v>0</v>
      </c>
      <c r="BH631" s="150">
        <f>IF(N631="sníž. přenesená",J631,0)</f>
        <v>0</v>
      </c>
      <c r="BI631" s="150">
        <f>IF(N631="nulová",J631,0)</f>
        <v>0</v>
      </c>
      <c r="BJ631" s="17" t="s">
        <v>91</v>
      </c>
      <c r="BK631" s="150">
        <f>ROUND(I631*H631,2)</f>
        <v>0</v>
      </c>
      <c r="BL631" s="17" t="s">
        <v>276</v>
      </c>
      <c r="BM631" s="275" t="s">
        <v>901</v>
      </c>
    </row>
    <row r="632" s="13" customFormat="1">
      <c r="A632" s="13"/>
      <c r="B632" s="276"/>
      <c r="C632" s="277"/>
      <c r="D632" s="278" t="s">
        <v>176</v>
      </c>
      <c r="E632" s="279" t="s">
        <v>1</v>
      </c>
      <c r="F632" s="280" t="s">
        <v>902</v>
      </c>
      <c r="G632" s="277"/>
      <c r="H632" s="279" t="s">
        <v>1</v>
      </c>
      <c r="I632" s="281"/>
      <c r="J632" s="277"/>
      <c r="K632" s="277"/>
      <c r="L632" s="282"/>
      <c r="M632" s="283"/>
      <c r="N632" s="284"/>
      <c r="O632" s="284"/>
      <c r="P632" s="284"/>
      <c r="Q632" s="284"/>
      <c r="R632" s="284"/>
      <c r="S632" s="284"/>
      <c r="T632" s="285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86" t="s">
        <v>176</v>
      </c>
      <c r="AU632" s="286" t="s">
        <v>91</v>
      </c>
      <c r="AV632" s="13" t="s">
        <v>85</v>
      </c>
      <c r="AW632" s="13" t="s">
        <v>32</v>
      </c>
      <c r="AX632" s="13" t="s">
        <v>78</v>
      </c>
      <c r="AY632" s="286" t="s">
        <v>162</v>
      </c>
    </row>
    <row r="633" s="14" customFormat="1">
      <c r="A633" s="14"/>
      <c r="B633" s="287"/>
      <c r="C633" s="288"/>
      <c r="D633" s="278" t="s">
        <v>176</v>
      </c>
      <c r="E633" s="289" t="s">
        <v>1</v>
      </c>
      <c r="F633" s="290" t="s">
        <v>903</v>
      </c>
      <c r="G633" s="288"/>
      <c r="H633" s="291">
        <v>78.748000000000005</v>
      </c>
      <c r="I633" s="292"/>
      <c r="J633" s="288"/>
      <c r="K633" s="288"/>
      <c r="L633" s="293"/>
      <c r="M633" s="294"/>
      <c r="N633" s="295"/>
      <c r="O633" s="295"/>
      <c r="P633" s="295"/>
      <c r="Q633" s="295"/>
      <c r="R633" s="295"/>
      <c r="S633" s="295"/>
      <c r="T633" s="296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97" t="s">
        <v>176</v>
      </c>
      <c r="AU633" s="297" t="s">
        <v>91</v>
      </c>
      <c r="AV633" s="14" t="s">
        <v>91</v>
      </c>
      <c r="AW633" s="14" t="s">
        <v>32</v>
      </c>
      <c r="AX633" s="14" t="s">
        <v>78</v>
      </c>
      <c r="AY633" s="297" t="s">
        <v>162</v>
      </c>
    </row>
    <row r="634" s="14" customFormat="1">
      <c r="A634" s="14"/>
      <c r="B634" s="287"/>
      <c r="C634" s="288"/>
      <c r="D634" s="278" t="s">
        <v>176</v>
      </c>
      <c r="E634" s="289" t="s">
        <v>1</v>
      </c>
      <c r="F634" s="290" t="s">
        <v>904</v>
      </c>
      <c r="G634" s="288"/>
      <c r="H634" s="291">
        <v>211.84999999999999</v>
      </c>
      <c r="I634" s="292"/>
      <c r="J634" s="288"/>
      <c r="K634" s="288"/>
      <c r="L634" s="293"/>
      <c r="M634" s="294"/>
      <c r="N634" s="295"/>
      <c r="O634" s="295"/>
      <c r="P634" s="295"/>
      <c r="Q634" s="295"/>
      <c r="R634" s="295"/>
      <c r="S634" s="295"/>
      <c r="T634" s="296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97" t="s">
        <v>176</v>
      </c>
      <c r="AU634" s="297" t="s">
        <v>91</v>
      </c>
      <c r="AV634" s="14" t="s">
        <v>91</v>
      </c>
      <c r="AW634" s="14" t="s">
        <v>32</v>
      </c>
      <c r="AX634" s="14" t="s">
        <v>78</v>
      </c>
      <c r="AY634" s="297" t="s">
        <v>162</v>
      </c>
    </row>
    <row r="635" s="15" customFormat="1">
      <c r="A635" s="15"/>
      <c r="B635" s="298"/>
      <c r="C635" s="299"/>
      <c r="D635" s="278" t="s">
        <v>176</v>
      </c>
      <c r="E635" s="300" t="s">
        <v>1</v>
      </c>
      <c r="F635" s="301" t="s">
        <v>188</v>
      </c>
      <c r="G635" s="299"/>
      <c r="H635" s="302">
        <v>290.59800000000001</v>
      </c>
      <c r="I635" s="303"/>
      <c r="J635" s="299"/>
      <c r="K635" s="299"/>
      <c r="L635" s="304"/>
      <c r="M635" s="305"/>
      <c r="N635" s="306"/>
      <c r="O635" s="306"/>
      <c r="P635" s="306"/>
      <c r="Q635" s="306"/>
      <c r="R635" s="306"/>
      <c r="S635" s="306"/>
      <c r="T635" s="307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308" t="s">
        <v>176</v>
      </c>
      <c r="AU635" s="308" t="s">
        <v>91</v>
      </c>
      <c r="AV635" s="15" t="s">
        <v>170</v>
      </c>
      <c r="AW635" s="15" t="s">
        <v>32</v>
      </c>
      <c r="AX635" s="15" t="s">
        <v>85</v>
      </c>
      <c r="AY635" s="308" t="s">
        <v>162</v>
      </c>
    </row>
    <row r="636" s="2" customFormat="1" ht="16.5" customHeight="1">
      <c r="A636" s="40"/>
      <c r="B636" s="41"/>
      <c r="C636" s="263" t="s">
        <v>905</v>
      </c>
      <c r="D636" s="263" t="s">
        <v>166</v>
      </c>
      <c r="E636" s="264" t="s">
        <v>906</v>
      </c>
      <c r="F636" s="265" t="s">
        <v>907</v>
      </c>
      <c r="G636" s="266" t="s">
        <v>169</v>
      </c>
      <c r="H636" s="267">
        <v>145.29900000000001</v>
      </c>
      <c r="I636" s="268"/>
      <c r="J636" s="269">
        <f>ROUND(I636*H636,2)</f>
        <v>0</v>
      </c>
      <c r="K636" s="270"/>
      <c r="L636" s="43"/>
      <c r="M636" s="271" t="s">
        <v>1</v>
      </c>
      <c r="N636" s="272" t="s">
        <v>44</v>
      </c>
      <c r="O636" s="93"/>
      <c r="P636" s="273">
        <f>O636*H636</f>
        <v>0</v>
      </c>
      <c r="Q636" s="273">
        <v>2.0000000000000002E-05</v>
      </c>
      <c r="R636" s="273">
        <f>Q636*H636</f>
        <v>0.0029059800000000003</v>
      </c>
      <c r="S636" s="273">
        <v>0</v>
      </c>
      <c r="T636" s="274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75" t="s">
        <v>276</v>
      </c>
      <c r="AT636" s="275" t="s">
        <v>166</v>
      </c>
      <c r="AU636" s="275" t="s">
        <v>91</v>
      </c>
      <c r="AY636" s="17" t="s">
        <v>162</v>
      </c>
      <c r="BE636" s="150">
        <f>IF(N636="základní",J636,0)</f>
        <v>0</v>
      </c>
      <c r="BF636" s="150">
        <f>IF(N636="snížená",J636,0)</f>
        <v>0</v>
      </c>
      <c r="BG636" s="150">
        <f>IF(N636="zákl. přenesená",J636,0)</f>
        <v>0</v>
      </c>
      <c r="BH636" s="150">
        <f>IF(N636="sníž. přenesená",J636,0)</f>
        <v>0</v>
      </c>
      <c r="BI636" s="150">
        <f>IF(N636="nulová",J636,0)</f>
        <v>0</v>
      </c>
      <c r="BJ636" s="17" t="s">
        <v>91</v>
      </c>
      <c r="BK636" s="150">
        <f>ROUND(I636*H636,2)</f>
        <v>0</v>
      </c>
      <c r="BL636" s="17" t="s">
        <v>276</v>
      </c>
      <c r="BM636" s="275" t="s">
        <v>908</v>
      </c>
    </row>
    <row r="637" s="14" customFormat="1">
      <c r="A637" s="14"/>
      <c r="B637" s="287"/>
      <c r="C637" s="288"/>
      <c r="D637" s="278" t="s">
        <v>176</v>
      </c>
      <c r="E637" s="289" t="s">
        <v>1</v>
      </c>
      <c r="F637" s="290" t="s">
        <v>872</v>
      </c>
      <c r="G637" s="288"/>
      <c r="H637" s="291">
        <v>15.188000000000001</v>
      </c>
      <c r="I637" s="292"/>
      <c r="J637" s="288"/>
      <c r="K637" s="288"/>
      <c r="L637" s="293"/>
      <c r="M637" s="294"/>
      <c r="N637" s="295"/>
      <c r="O637" s="295"/>
      <c r="P637" s="295"/>
      <c r="Q637" s="295"/>
      <c r="R637" s="295"/>
      <c r="S637" s="295"/>
      <c r="T637" s="296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97" t="s">
        <v>176</v>
      </c>
      <c r="AU637" s="297" t="s">
        <v>91</v>
      </c>
      <c r="AV637" s="14" t="s">
        <v>91</v>
      </c>
      <c r="AW637" s="14" t="s">
        <v>32</v>
      </c>
      <c r="AX637" s="14" t="s">
        <v>78</v>
      </c>
      <c r="AY637" s="297" t="s">
        <v>162</v>
      </c>
    </row>
    <row r="638" s="14" customFormat="1">
      <c r="A638" s="14"/>
      <c r="B638" s="287"/>
      <c r="C638" s="288"/>
      <c r="D638" s="278" t="s">
        <v>176</v>
      </c>
      <c r="E638" s="289" t="s">
        <v>1</v>
      </c>
      <c r="F638" s="290" t="s">
        <v>873</v>
      </c>
      <c r="G638" s="288"/>
      <c r="H638" s="291">
        <v>3.645</v>
      </c>
      <c r="I638" s="292"/>
      <c r="J638" s="288"/>
      <c r="K638" s="288"/>
      <c r="L638" s="293"/>
      <c r="M638" s="294"/>
      <c r="N638" s="295"/>
      <c r="O638" s="295"/>
      <c r="P638" s="295"/>
      <c r="Q638" s="295"/>
      <c r="R638" s="295"/>
      <c r="S638" s="295"/>
      <c r="T638" s="296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97" t="s">
        <v>176</v>
      </c>
      <c r="AU638" s="297" t="s">
        <v>91</v>
      </c>
      <c r="AV638" s="14" t="s">
        <v>91</v>
      </c>
      <c r="AW638" s="14" t="s">
        <v>32</v>
      </c>
      <c r="AX638" s="14" t="s">
        <v>78</v>
      </c>
      <c r="AY638" s="297" t="s">
        <v>162</v>
      </c>
    </row>
    <row r="639" s="14" customFormat="1">
      <c r="A639" s="14"/>
      <c r="B639" s="287"/>
      <c r="C639" s="288"/>
      <c r="D639" s="278" t="s">
        <v>176</v>
      </c>
      <c r="E639" s="289" t="s">
        <v>1</v>
      </c>
      <c r="F639" s="290" t="s">
        <v>874</v>
      </c>
      <c r="G639" s="288"/>
      <c r="H639" s="291">
        <v>6.7830000000000004</v>
      </c>
      <c r="I639" s="292"/>
      <c r="J639" s="288"/>
      <c r="K639" s="288"/>
      <c r="L639" s="293"/>
      <c r="M639" s="294"/>
      <c r="N639" s="295"/>
      <c r="O639" s="295"/>
      <c r="P639" s="295"/>
      <c r="Q639" s="295"/>
      <c r="R639" s="295"/>
      <c r="S639" s="295"/>
      <c r="T639" s="296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97" t="s">
        <v>176</v>
      </c>
      <c r="AU639" s="297" t="s">
        <v>91</v>
      </c>
      <c r="AV639" s="14" t="s">
        <v>91</v>
      </c>
      <c r="AW639" s="14" t="s">
        <v>32</v>
      </c>
      <c r="AX639" s="14" t="s">
        <v>78</v>
      </c>
      <c r="AY639" s="297" t="s">
        <v>162</v>
      </c>
    </row>
    <row r="640" s="14" customFormat="1">
      <c r="A640" s="14"/>
      <c r="B640" s="287"/>
      <c r="C640" s="288"/>
      <c r="D640" s="278" t="s">
        <v>176</v>
      </c>
      <c r="E640" s="289" t="s">
        <v>1</v>
      </c>
      <c r="F640" s="290" t="s">
        <v>875</v>
      </c>
      <c r="G640" s="288"/>
      <c r="H640" s="291">
        <v>2.633</v>
      </c>
      <c r="I640" s="292"/>
      <c r="J640" s="288"/>
      <c r="K640" s="288"/>
      <c r="L640" s="293"/>
      <c r="M640" s="294"/>
      <c r="N640" s="295"/>
      <c r="O640" s="295"/>
      <c r="P640" s="295"/>
      <c r="Q640" s="295"/>
      <c r="R640" s="295"/>
      <c r="S640" s="295"/>
      <c r="T640" s="296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97" t="s">
        <v>176</v>
      </c>
      <c r="AU640" s="297" t="s">
        <v>91</v>
      </c>
      <c r="AV640" s="14" t="s">
        <v>91</v>
      </c>
      <c r="AW640" s="14" t="s">
        <v>32</v>
      </c>
      <c r="AX640" s="14" t="s">
        <v>78</v>
      </c>
      <c r="AY640" s="297" t="s">
        <v>162</v>
      </c>
    </row>
    <row r="641" s="14" customFormat="1">
      <c r="A641" s="14"/>
      <c r="B641" s="287"/>
      <c r="C641" s="288"/>
      <c r="D641" s="278" t="s">
        <v>176</v>
      </c>
      <c r="E641" s="289" t="s">
        <v>1</v>
      </c>
      <c r="F641" s="290" t="s">
        <v>876</v>
      </c>
      <c r="G641" s="288"/>
      <c r="H641" s="291">
        <v>11.125</v>
      </c>
      <c r="I641" s="292"/>
      <c r="J641" s="288"/>
      <c r="K641" s="288"/>
      <c r="L641" s="293"/>
      <c r="M641" s="294"/>
      <c r="N641" s="295"/>
      <c r="O641" s="295"/>
      <c r="P641" s="295"/>
      <c r="Q641" s="295"/>
      <c r="R641" s="295"/>
      <c r="S641" s="295"/>
      <c r="T641" s="296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97" t="s">
        <v>176</v>
      </c>
      <c r="AU641" s="297" t="s">
        <v>91</v>
      </c>
      <c r="AV641" s="14" t="s">
        <v>91</v>
      </c>
      <c r="AW641" s="14" t="s">
        <v>32</v>
      </c>
      <c r="AX641" s="14" t="s">
        <v>78</v>
      </c>
      <c r="AY641" s="297" t="s">
        <v>162</v>
      </c>
    </row>
    <row r="642" s="13" customFormat="1">
      <c r="A642" s="13"/>
      <c r="B642" s="276"/>
      <c r="C642" s="277"/>
      <c r="D642" s="278" t="s">
        <v>176</v>
      </c>
      <c r="E642" s="279" t="s">
        <v>1</v>
      </c>
      <c r="F642" s="280" t="s">
        <v>182</v>
      </c>
      <c r="G642" s="277"/>
      <c r="H642" s="279" t="s">
        <v>1</v>
      </c>
      <c r="I642" s="281"/>
      <c r="J642" s="277"/>
      <c r="K642" s="277"/>
      <c r="L642" s="282"/>
      <c r="M642" s="283"/>
      <c r="N642" s="284"/>
      <c r="O642" s="284"/>
      <c r="P642" s="284"/>
      <c r="Q642" s="284"/>
      <c r="R642" s="284"/>
      <c r="S642" s="284"/>
      <c r="T642" s="285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86" t="s">
        <v>176</v>
      </c>
      <c r="AU642" s="286" t="s">
        <v>91</v>
      </c>
      <c r="AV642" s="13" t="s">
        <v>85</v>
      </c>
      <c r="AW642" s="13" t="s">
        <v>32</v>
      </c>
      <c r="AX642" s="13" t="s">
        <v>78</v>
      </c>
      <c r="AY642" s="286" t="s">
        <v>162</v>
      </c>
    </row>
    <row r="643" s="14" customFormat="1">
      <c r="A643" s="14"/>
      <c r="B643" s="287"/>
      <c r="C643" s="288"/>
      <c r="D643" s="278" t="s">
        <v>176</v>
      </c>
      <c r="E643" s="289" t="s">
        <v>1</v>
      </c>
      <c r="F643" s="290" t="s">
        <v>877</v>
      </c>
      <c r="G643" s="288"/>
      <c r="H643" s="291">
        <v>15.9</v>
      </c>
      <c r="I643" s="292"/>
      <c r="J643" s="288"/>
      <c r="K643" s="288"/>
      <c r="L643" s="293"/>
      <c r="M643" s="294"/>
      <c r="N643" s="295"/>
      <c r="O643" s="295"/>
      <c r="P643" s="295"/>
      <c r="Q643" s="295"/>
      <c r="R643" s="295"/>
      <c r="S643" s="295"/>
      <c r="T643" s="296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97" t="s">
        <v>176</v>
      </c>
      <c r="AU643" s="297" t="s">
        <v>91</v>
      </c>
      <c r="AV643" s="14" t="s">
        <v>91</v>
      </c>
      <c r="AW643" s="14" t="s">
        <v>32</v>
      </c>
      <c r="AX643" s="14" t="s">
        <v>78</v>
      </c>
      <c r="AY643" s="297" t="s">
        <v>162</v>
      </c>
    </row>
    <row r="644" s="13" customFormat="1">
      <c r="A644" s="13"/>
      <c r="B644" s="276"/>
      <c r="C644" s="277"/>
      <c r="D644" s="278" t="s">
        <v>176</v>
      </c>
      <c r="E644" s="279" t="s">
        <v>1</v>
      </c>
      <c r="F644" s="280" t="s">
        <v>855</v>
      </c>
      <c r="G644" s="277"/>
      <c r="H644" s="279" t="s">
        <v>1</v>
      </c>
      <c r="I644" s="281"/>
      <c r="J644" s="277"/>
      <c r="K644" s="277"/>
      <c r="L644" s="282"/>
      <c r="M644" s="283"/>
      <c r="N644" s="284"/>
      <c r="O644" s="284"/>
      <c r="P644" s="284"/>
      <c r="Q644" s="284"/>
      <c r="R644" s="284"/>
      <c r="S644" s="284"/>
      <c r="T644" s="285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86" t="s">
        <v>176</v>
      </c>
      <c r="AU644" s="286" t="s">
        <v>91</v>
      </c>
      <c r="AV644" s="13" t="s">
        <v>85</v>
      </c>
      <c r="AW644" s="13" t="s">
        <v>32</v>
      </c>
      <c r="AX644" s="13" t="s">
        <v>78</v>
      </c>
      <c r="AY644" s="286" t="s">
        <v>162</v>
      </c>
    </row>
    <row r="645" s="14" customFormat="1">
      <c r="A645" s="14"/>
      <c r="B645" s="287"/>
      <c r="C645" s="288"/>
      <c r="D645" s="278" t="s">
        <v>176</v>
      </c>
      <c r="E645" s="289" t="s">
        <v>1</v>
      </c>
      <c r="F645" s="290" t="s">
        <v>878</v>
      </c>
      <c r="G645" s="288"/>
      <c r="H645" s="291">
        <v>8.8800000000000008</v>
      </c>
      <c r="I645" s="292"/>
      <c r="J645" s="288"/>
      <c r="K645" s="288"/>
      <c r="L645" s="293"/>
      <c r="M645" s="294"/>
      <c r="N645" s="295"/>
      <c r="O645" s="295"/>
      <c r="P645" s="295"/>
      <c r="Q645" s="295"/>
      <c r="R645" s="295"/>
      <c r="S645" s="295"/>
      <c r="T645" s="296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97" t="s">
        <v>176</v>
      </c>
      <c r="AU645" s="297" t="s">
        <v>91</v>
      </c>
      <c r="AV645" s="14" t="s">
        <v>91</v>
      </c>
      <c r="AW645" s="14" t="s">
        <v>32</v>
      </c>
      <c r="AX645" s="14" t="s">
        <v>78</v>
      </c>
      <c r="AY645" s="297" t="s">
        <v>162</v>
      </c>
    </row>
    <row r="646" s="13" customFormat="1">
      <c r="A646" s="13"/>
      <c r="B646" s="276"/>
      <c r="C646" s="277"/>
      <c r="D646" s="278" t="s">
        <v>176</v>
      </c>
      <c r="E646" s="279" t="s">
        <v>1</v>
      </c>
      <c r="F646" s="280" t="s">
        <v>184</v>
      </c>
      <c r="G646" s="277"/>
      <c r="H646" s="279" t="s">
        <v>1</v>
      </c>
      <c r="I646" s="281"/>
      <c r="J646" s="277"/>
      <c r="K646" s="277"/>
      <c r="L646" s="282"/>
      <c r="M646" s="283"/>
      <c r="N646" s="284"/>
      <c r="O646" s="284"/>
      <c r="P646" s="284"/>
      <c r="Q646" s="284"/>
      <c r="R646" s="284"/>
      <c r="S646" s="284"/>
      <c r="T646" s="285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86" t="s">
        <v>176</v>
      </c>
      <c r="AU646" s="286" t="s">
        <v>91</v>
      </c>
      <c r="AV646" s="13" t="s">
        <v>85</v>
      </c>
      <c r="AW646" s="13" t="s">
        <v>32</v>
      </c>
      <c r="AX646" s="13" t="s">
        <v>78</v>
      </c>
      <c r="AY646" s="286" t="s">
        <v>162</v>
      </c>
    </row>
    <row r="647" s="14" customFormat="1">
      <c r="A647" s="14"/>
      <c r="B647" s="287"/>
      <c r="C647" s="288"/>
      <c r="D647" s="278" t="s">
        <v>176</v>
      </c>
      <c r="E647" s="289" t="s">
        <v>1</v>
      </c>
      <c r="F647" s="290" t="s">
        <v>879</v>
      </c>
      <c r="G647" s="288"/>
      <c r="H647" s="291">
        <v>24.100000000000001</v>
      </c>
      <c r="I647" s="292"/>
      <c r="J647" s="288"/>
      <c r="K647" s="288"/>
      <c r="L647" s="293"/>
      <c r="M647" s="294"/>
      <c r="N647" s="295"/>
      <c r="O647" s="295"/>
      <c r="P647" s="295"/>
      <c r="Q647" s="295"/>
      <c r="R647" s="295"/>
      <c r="S647" s="295"/>
      <c r="T647" s="296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97" t="s">
        <v>176</v>
      </c>
      <c r="AU647" s="297" t="s">
        <v>91</v>
      </c>
      <c r="AV647" s="14" t="s">
        <v>91</v>
      </c>
      <c r="AW647" s="14" t="s">
        <v>32</v>
      </c>
      <c r="AX647" s="14" t="s">
        <v>78</v>
      </c>
      <c r="AY647" s="297" t="s">
        <v>162</v>
      </c>
    </row>
    <row r="648" s="13" customFormat="1">
      <c r="A648" s="13"/>
      <c r="B648" s="276"/>
      <c r="C648" s="277"/>
      <c r="D648" s="278" t="s">
        <v>176</v>
      </c>
      <c r="E648" s="279" t="s">
        <v>1</v>
      </c>
      <c r="F648" s="280" t="s">
        <v>186</v>
      </c>
      <c r="G648" s="277"/>
      <c r="H648" s="279" t="s">
        <v>1</v>
      </c>
      <c r="I648" s="281"/>
      <c r="J648" s="277"/>
      <c r="K648" s="277"/>
      <c r="L648" s="282"/>
      <c r="M648" s="283"/>
      <c r="N648" s="284"/>
      <c r="O648" s="284"/>
      <c r="P648" s="284"/>
      <c r="Q648" s="284"/>
      <c r="R648" s="284"/>
      <c r="S648" s="284"/>
      <c r="T648" s="285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86" t="s">
        <v>176</v>
      </c>
      <c r="AU648" s="286" t="s">
        <v>91</v>
      </c>
      <c r="AV648" s="13" t="s">
        <v>85</v>
      </c>
      <c r="AW648" s="13" t="s">
        <v>32</v>
      </c>
      <c r="AX648" s="13" t="s">
        <v>78</v>
      </c>
      <c r="AY648" s="286" t="s">
        <v>162</v>
      </c>
    </row>
    <row r="649" s="14" customFormat="1">
      <c r="A649" s="14"/>
      <c r="B649" s="287"/>
      <c r="C649" s="288"/>
      <c r="D649" s="278" t="s">
        <v>176</v>
      </c>
      <c r="E649" s="289" t="s">
        <v>1</v>
      </c>
      <c r="F649" s="290" t="s">
        <v>877</v>
      </c>
      <c r="G649" s="288"/>
      <c r="H649" s="291">
        <v>15.9</v>
      </c>
      <c r="I649" s="292"/>
      <c r="J649" s="288"/>
      <c r="K649" s="288"/>
      <c r="L649" s="293"/>
      <c r="M649" s="294"/>
      <c r="N649" s="295"/>
      <c r="O649" s="295"/>
      <c r="P649" s="295"/>
      <c r="Q649" s="295"/>
      <c r="R649" s="295"/>
      <c r="S649" s="295"/>
      <c r="T649" s="296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97" t="s">
        <v>176</v>
      </c>
      <c r="AU649" s="297" t="s">
        <v>91</v>
      </c>
      <c r="AV649" s="14" t="s">
        <v>91</v>
      </c>
      <c r="AW649" s="14" t="s">
        <v>32</v>
      </c>
      <c r="AX649" s="14" t="s">
        <v>78</v>
      </c>
      <c r="AY649" s="297" t="s">
        <v>162</v>
      </c>
    </row>
    <row r="650" s="13" customFormat="1">
      <c r="A650" s="13"/>
      <c r="B650" s="276"/>
      <c r="C650" s="277"/>
      <c r="D650" s="278" t="s">
        <v>176</v>
      </c>
      <c r="E650" s="279" t="s">
        <v>1</v>
      </c>
      <c r="F650" s="280" t="s">
        <v>628</v>
      </c>
      <c r="G650" s="277"/>
      <c r="H650" s="279" t="s">
        <v>1</v>
      </c>
      <c r="I650" s="281"/>
      <c r="J650" s="277"/>
      <c r="K650" s="277"/>
      <c r="L650" s="282"/>
      <c r="M650" s="283"/>
      <c r="N650" s="284"/>
      <c r="O650" s="284"/>
      <c r="P650" s="284"/>
      <c r="Q650" s="284"/>
      <c r="R650" s="284"/>
      <c r="S650" s="284"/>
      <c r="T650" s="285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86" t="s">
        <v>176</v>
      </c>
      <c r="AU650" s="286" t="s">
        <v>91</v>
      </c>
      <c r="AV650" s="13" t="s">
        <v>85</v>
      </c>
      <c r="AW650" s="13" t="s">
        <v>32</v>
      </c>
      <c r="AX650" s="13" t="s">
        <v>78</v>
      </c>
      <c r="AY650" s="286" t="s">
        <v>162</v>
      </c>
    </row>
    <row r="651" s="14" customFormat="1">
      <c r="A651" s="14"/>
      <c r="B651" s="287"/>
      <c r="C651" s="288"/>
      <c r="D651" s="278" t="s">
        <v>176</v>
      </c>
      <c r="E651" s="289" t="s">
        <v>1</v>
      </c>
      <c r="F651" s="290" t="s">
        <v>880</v>
      </c>
      <c r="G651" s="288"/>
      <c r="H651" s="291">
        <v>1.6799999999999999</v>
      </c>
      <c r="I651" s="292"/>
      <c r="J651" s="288"/>
      <c r="K651" s="288"/>
      <c r="L651" s="293"/>
      <c r="M651" s="294"/>
      <c r="N651" s="295"/>
      <c r="O651" s="295"/>
      <c r="P651" s="295"/>
      <c r="Q651" s="295"/>
      <c r="R651" s="295"/>
      <c r="S651" s="295"/>
      <c r="T651" s="296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97" t="s">
        <v>176</v>
      </c>
      <c r="AU651" s="297" t="s">
        <v>91</v>
      </c>
      <c r="AV651" s="14" t="s">
        <v>91</v>
      </c>
      <c r="AW651" s="14" t="s">
        <v>32</v>
      </c>
      <c r="AX651" s="14" t="s">
        <v>78</v>
      </c>
      <c r="AY651" s="297" t="s">
        <v>162</v>
      </c>
    </row>
    <row r="652" s="13" customFormat="1">
      <c r="A652" s="13"/>
      <c r="B652" s="276"/>
      <c r="C652" s="277"/>
      <c r="D652" s="278" t="s">
        <v>176</v>
      </c>
      <c r="E652" s="279" t="s">
        <v>1</v>
      </c>
      <c r="F652" s="280" t="s">
        <v>205</v>
      </c>
      <c r="G652" s="277"/>
      <c r="H652" s="279" t="s">
        <v>1</v>
      </c>
      <c r="I652" s="281"/>
      <c r="J652" s="277"/>
      <c r="K652" s="277"/>
      <c r="L652" s="282"/>
      <c r="M652" s="283"/>
      <c r="N652" s="284"/>
      <c r="O652" s="284"/>
      <c r="P652" s="284"/>
      <c r="Q652" s="284"/>
      <c r="R652" s="284"/>
      <c r="S652" s="284"/>
      <c r="T652" s="285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86" t="s">
        <v>176</v>
      </c>
      <c r="AU652" s="286" t="s">
        <v>91</v>
      </c>
      <c r="AV652" s="13" t="s">
        <v>85</v>
      </c>
      <c r="AW652" s="13" t="s">
        <v>32</v>
      </c>
      <c r="AX652" s="13" t="s">
        <v>78</v>
      </c>
      <c r="AY652" s="286" t="s">
        <v>162</v>
      </c>
    </row>
    <row r="653" s="14" customFormat="1">
      <c r="A653" s="14"/>
      <c r="B653" s="287"/>
      <c r="C653" s="288"/>
      <c r="D653" s="278" t="s">
        <v>176</v>
      </c>
      <c r="E653" s="289" t="s">
        <v>1</v>
      </c>
      <c r="F653" s="290" t="s">
        <v>880</v>
      </c>
      <c r="G653" s="288"/>
      <c r="H653" s="291">
        <v>1.6799999999999999</v>
      </c>
      <c r="I653" s="292"/>
      <c r="J653" s="288"/>
      <c r="K653" s="288"/>
      <c r="L653" s="293"/>
      <c r="M653" s="294"/>
      <c r="N653" s="295"/>
      <c r="O653" s="295"/>
      <c r="P653" s="295"/>
      <c r="Q653" s="295"/>
      <c r="R653" s="295"/>
      <c r="S653" s="295"/>
      <c r="T653" s="296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97" t="s">
        <v>176</v>
      </c>
      <c r="AU653" s="297" t="s">
        <v>91</v>
      </c>
      <c r="AV653" s="14" t="s">
        <v>91</v>
      </c>
      <c r="AW653" s="14" t="s">
        <v>32</v>
      </c>
      <c r="AX653" s="14" t="s">
        <v>78</v>
      </c>
      <c r="AY653" s="297" t="s">
        <v>162</v>
      </c>
    </row>
    <row r="654" s="13" customFormat="1">
      <c r="A654" s="13"/>
      <c r="B654" s="276"/>
      <c r="C654" s="277"/>
      <c r="D654" s="278" t="s">
        <v>176</v>
      </c>
      <c r="E654" s="279" t="s">
        <v>1</v>
      </c>
      <c r="F654" s="280" t="s">
        <v>433</v>
      </c>
      <c r="G654" s="277"/>
      <c r="H654" s="279" t="s">
        <v>1</v>
      </c>
      <c r="I654" s="281"/>
      <c r="J654" s="277"/>
      <c r="K654" s="277"/>
      <c r="L654" s="282"/>
      <c r="M654" s="283"/>
      <c r="N654" s="284"/>
      <c r="O654" s="284"/>
      <c r="P654" s="284"/>
      <c r="Q654" s="284"/>
      <c r="R654" s="284"/>
      <c r="S654" s="284"/>
      <c r="T654" s="285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86" t="s">
        <v>176</v>
      </c>
      <c r="AU654" s="286" t="s">
        <v>91</v>
      </c>
      <c r="AV654" s="13" t="s">
        <v>85</v>
      </c>
      <c r="AW654" s="13" t="s">
        <v>32</v>
      </c>
      <c r="AX654" s="13" t="s">
        <v>78</v>
      </c>
      <c r="AY654" s="286" t="s">
        <v>162</v>
      </c>
    </row>
    <row r="655" s="14" customFormat="1">
      <c r="A655" s="14"/>
      <c r="B655" s="287"/>
      <c r="C655" s="288"/>
      <c r="D655" s="278" t="s">
        <v>176</v>
      </c>
      <c r="E655" s="289" t="s">
        <v>1</v>
      </c>
      <c r="F655" s="290" t="s">
        <v>881</v>
      </c>
      <c r="G655" s="288"/>
      <c r="H655" s="291">
        <v>1.75</v>
      </c>
      <c r="I655" s="292"/>
      <c r="J655" s="288"/>
      <c r="K655" s="288"/>
      <c r="L655" s="293"/>
      <c r="M655" s="294"/>
      <c r="N655" s="295"/>
      <c r="O655" s="295"/>
      <c r="P655" s="295"/>
      <c r="Q655" s="295"/>
      <c r="R655" s="295"/>
      <c r="S655" s="295"/>
      <c r="T655" s="296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97" t="s">
        <v>176</v>
      </c>
      <c r="AU655" s="297" t="s">
        <v>91</v>
      </c>
      <c r="AV655" s="14" t="s">
        <v>91</v>
      </c>
      <c r="AW655" s="14" t="s">
        <v>32</v>
      </c>
      <c r="AX655" s="14" t="s">
        <v>78</v>
      </c>
      <c r="AY655" s="297" t="s">
        <v>162</v>
      </c>
    </row>
    <row r="656" s="13" customFormat="1">
      <c r="A656" s="13"/>
      <c r="B656" s="276"/>
      <c r="C656" s="277"/>
      <c r="D656" s="278" t="s">
        <v>176</v>
      </c>
      <c r="E656" s="279" t="s">
        <v>1</v>
      </c>
      <c r="F656" s="280" t="s">
        <v>858</v>
      </c>
      <c r="G656" s="277"/>
      <c r="H656" s="279" t="s">
        <v>1</v>
      </c>
      <c r="I656" s="281"/>
      <c r="J656" s="277"/>
      <c r="K656" s="277"/>
      <c r="L656" s="282"/>
      <c r="M656" s="283"/>
      <c r="N656" s="284"/>
      <c r="O656" s="284"/>
      <c r="P656" s="284"/>
      <c r="Q656" s="284"/>
      <c r="R656" s="284"/>
      <c r="S656" s="284"/>
      <c r="T656" s="285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86" t="s">
        <v>176</v>
      </c>
      <c r="AU656" s="286" t="s">
        <v>91</v>
      </c>
      <c r="AV656" s="13" t="s">
        <v>85</v>
      </c>
      <c r="AW656" s="13" t="s">
        <v>32</v>
      </c>
      <c r="AX656" s="13" t="s">
        <v>78</v>
      </c>
      <c r="AY656" s="286" t="s">
        <v>162</v>
      </c>
    </row>
    <row r="657" s="14" customFormat="1">
      <c r="A657" s="14"/>
      <c r="B657" s="287"/>
      <c r="C657" s="288"/>
      <c r="D657" s="278" t="s">
        <v>176</v>
      </c>
      <c r="E657" s="289" t="s">
        <v>1</v>
      </c>
      <c r="F657" s="290" t="s">
        <v>882</v>
      </c>
      <c r="G657" s="288"/>
      <c r="H657" s="291">
        <v>0.98999999999999999</v>
      </c>
      <c r="I657" s="292"/>
      <c r="J657" s="288"/>
      <c r="K657" s="288"/>
      <c r="L657" s="293"/>
      <c r="M657" s="294"/>
      <c r="N657" s="295"/>
      <c r="O657" s="295"/>
      <c r="P657" s="295"/>
      <c r="Q657" s="295"/>
      <c r="R657" s="295"/>
      <c r="S657" s="295"/>
      <c r="T657" s="296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97" t="s">
        <v>176</v>
      </c>
      <c r="AU657" s="297" t="s">
        <v>91</v>
      </c>
      <c r="AV657" s="14" t="s">
        <v>91</v>
      </c>
      <c r="AW657" s="14" t="s">
        <v>32</v>
      </c>
      <c r="AX657" s="14" t="s">
        <v>78</v>
      </c>
      <c r="AY657" s="297" t="s">
        <v>162</v>
      </c>
    </row>
    <row r="658" s="13" customFormat="1">
      <c r="A658" s="13"/>
      <c r="B658" s="276"/>
      <c r="C658" s="277"/>
      <c r="D658" s="278" t="s">
        <v>176</v>
      </c>
      <c r="E658" s="279" t="s">
        <v>1</v>
      </c>
      <c r="F658" s="280" t="s">
        <v>883</v>
      </c>
      <c r="G658" s="277"/>
      <c r="H658" s="279" t="s">
        <v>1</v>
      </c>
      <c r="I658" s="281"/>
      <c r="J658" s="277"/>
      <c r="K658" s="277"/>
      <c r="L658" s="282"/>
      <c r="M658" s="283"/>
      <c r="N658" s="284"/>
      <c r="O658" s="284"/>
      <c r="P658" s="284"/>
      <c r="Q658" s="284"/>
      <c r="R658" s="284"/>
      <c r="S658" s="284"/>
      <c r="T658" s="285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86" t="s">
        <v>176</v>
      </c>
      <c r="AU658" s="286" t="s">
        <v>91</v>
      </c>
      <c r="AV658" s="13" t="s">
        <v>85</v>
      </c>
      <c r="AW658" s="13" t="s">
        <v>32</v>
      </c>
      <c r="AX658" s="13" t="s">
        <v>78</v>
      </c>
      <c r="AY658" s="286" t="s">
        <v>162</v>
      </c>
    </row>
    <row r="659" s="14" customFormat="1">
      <c r="A659" s="14"/>
      <c r="B659" s="287"/>
      <c r="C659" s="288"/>
      <c r="D659" s="278" t="s">
        <v>176</v>
      </c>
      <c r="E659" s="289" t="s">
        <v>1</v>
      </c>
      <c r="F659" s="290" t="s">
        <v>884</v>
      </c>
      <c r="G659" s="288"/>
      <c r="H659" s="291">
        <v>15.119999999999999</v>
      </c>
      <c r="I659" s="292"/>
      <c r="J659" s="288"/>
      <c r="K659" s="288"/>
      <c r="L659" s="293"/>
      <c r="M659" s="294"/>
      <c r="N659" s="295"/>
      <c r="O659" s="295"/>
      <c r="P659" s="295"/>
      <c r="Q659" s="295"/>
      <c r="R659" s="295"/>
      <c r="S659" s="295"/>
      <c r="T659" s="296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97" t="s">
        <v>176</v>
      </c>
      <c r="AU659" s="297" t="s">
        <v>91</v>
      </c>
      <c r="AV659" s="14" t="s">
        <v>91</v>
      </c>
      <c r="AW659" s="14" t="s">
        <v>32</v>
      </c>
      <c r="AX659" s="14" t="s">
        <v>78</v>
      </c>
      <c r="AY659" s="297" t="s">
        <v>162</v>
      </c>
    </row>
    <row r="660" s="13" customFormat="1">
      <c r="A660" s="13"/>
      <c r="B660" s="276"/>
      <c r="C660" s="277"/>
      <c r="D660" s="278" t="s">
        <v>176</v>
      </c>
      <c r="E660" s="279" t="s">
        <v>1</v>
      </c>
      <c r="F660" s="280" t="s">
        <v>885</v>
      </c>
      <c r="G660" s="277"/>
      <c r="H660" s="279" t="s">
        <v>1</v>
      </c>
      <c r="I660" s="281"/>
      <c r="J660" s="277"/>
      <c r="K660" s="277"/>
      <c r="L660" s="282"/>
      <c r="M660" s="283"/>
      <c r="N660" s="284"/>
      <c r="O660" s="284"/>
      <c r="P660" s="284"/>
      <c r="Q660" s="284"/>
      <c r="R660" s="284"/>
      <c r="S660" s="284"/>
      <c r="T660" s="285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86" t="s">
        <v>176</v>
      </c>
      <c r="AU660" s="286" t="s">
        <v>91</v>
      </c>
      <c r="AV660" s="13" t="s">
        <v>85</v>
      </c>
      <c r="AW660" s="13" t="s">
        <v>32</v>
      </c>
      <c r="AX660" s="13" t="s">
        <v>78</v>
      </c>
      <c r="AY660" s="286" t="s">
        <v>162</v>
      </c>
    </row>
    <row r="661" s="14" customFormat="1">
      <c r="A661" s="14"/>
      <c r="B661" s="287"/>
      <c r="C661" s="288"/>
      <c r="D661" s="278" t="s">
        <v>176</v>
      </c>
      <c r="E661" s="289" t="s">
        <v>1</v>
      </c>
      <c r="F661" s="290" t="s">
        <v>886</v>
      </c>
      <c r="G661" s="288"/>
      <c r="H661" s="291">
        <v>19.925000000000001</v>
      </c>
      <c r="I661" s="292"/>
      <c r="J661" s="288"/>
      <c r="K661" s="288"/>
      <c r="L661" s="293"/>
      <c r="M661" s="294"/>
      <c r="N661" s="295"/>
      <c r="O661" s="295"/>
      <c r="P661" s="295"/>
      <c r="Q661" s="295"/>
      <c r="R661" s="295"/>
      <c r="S661" s="295"/>
      <c r="T661" s="296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97" t="s">
        <v>176</v>
      </c>
      <c r="AU661" s="297" t="s">
        <v>91</v>
      </c>
      <c r="AV661" s="14" t="s">
        <v>91</v>
      </c>
      <c r="AW661" s="14" t="s">
        <v>32</v>
      </c>
      <c r="AX661" s="14" t="s">
        <v>78</v>
      </c>
      <c r="AY661" s="297" t="s">
        <v>162</v>
      </c>
    </row>
    <row r="662" s="15" customFormat="1">
      <c r="A662" s="15"/>
      <c r="B662" s="298"/>
      <c r="C662" s="299"/>
      <c r="D662" s="278" t="s">
        <v>176</v>
      </c>
      <c r="E662" s="300" t="s">
        <v>1</v>
      </c>
      <c r="F662" s="301" t="s">
        <v>188</v>
      </c>
      <c r="G662" s="299"/>
      <c r="H662" s="302">
        <v>145.29900000000001</v>
      </c>
      <c r="I662" s="303"/>
      <c r="J662" s="299"/>
      <c r="K662" s="299"/>
      <c r="L662" s="304"/>
      <c r="M662" s="305"/>
      <c r="N662" s="306"/>
      <c r="O662" s="306"/>
      <c r="P662" s="306"/>
      <c r="Q662" s="306"/>
      <c r="R662" s="306"/>
      <c r="S662" s="306"/>
      <c r="T662" s="307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308" t="s">
        <v>176</v>
      </c>
      <c r="AU662" s="308" t="s">
        <v>91</v>
      </c>
      <c r="AV662" s="15" t="s">
        <v>170</v>
      </c>
      <c r="AW662" s="15" t="s">
        <v>32</v>
      </c>
      <c r="AX662" s="15" t="s">
        <v>85</v>
      </c>
      <c r="AY662" s="308" t="s">
        <v>162</v>
      </c>
    </row>
    <row r="663" s="2" customFormat="1" ht="21.75" customHeight="1">
      <c r="A663" s="40"/>
      <c r="B663" s="41"/>
      <c r="C663" s="263" t="s">
        <v>909</v>
      </c>
      <c r="D663" s="263" t="s">
        <v>166</v>
      </c>
      <c r="E663" s="264" t="s">
        <v>910</v>
      </c>
      <c r="F663" s="265" t="s">
        <v>911</v>
      </c>
      <c r="G663" s="266" t="s">
        <v>169</v>
      </c>
      <c r="H663" s="267">
        <v>145.29900000000001</v>
      </c>
      <c r="I663" s="268"/>
      <c r="J663" s="269">
        <f>ROUND(I663*H663,2)</f>
        <v>0</v>
      </c>
      <c r="K663" s="270"/>
      <c r="L663" s="43"/>
      <c r="M663" s="271" t="s">
        <v>1</v>
      </c>
      <c r="N663" s="272" t="s">
        <v>44</v>
      </c>
      <c r="O663" s="93"/>
      <c r="P663" s="273">
        <f>O663*H663</f>
        <v>0</v>
      </c>
      <c r="Q663" s="273">
        <v>0.00017000000000000001</v>
      </c>
      <c r="R663" s="273">
        <f>Q663*H663</f>
        <v>0.024700830000000003</v>
      </c>
      <c r="S663" s="273">
        <v>0</v>
      </c>
      <c r="T663" s="274">
        <f>S663*H663</f>
        <v>0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75" t="s">
        <v>276</v>
      </c>
      <c r="AT663" s="275" t="s">
        <v>166</v>
      </c>
      <c r="AU663" s="275" t="s">
        <v>91</v>
      </c>
      <c r="AY663" s="17" t="s">
        <v>162</v>
      </c>
      <c r="BE663" s="150">
        <f>IF(N663="základní",J663,0)</f>
        <v>0</v>
      </c>
      <c r="BF663" s="150">
        <f>IF(N663="snížená",J663,0)</f>
        <v>0</v>
      </c>
      <c r="BG663" s="150">
        <f>IF(N663="zákl. přenesená",J663,0)</f>
        <v>0</v>
      </c>
      <c r="BH663" s="150">
        <f>IF(N663="sníž. přenesená",J663,0)</f>
        <v>0</v>
      </c>
      <c r="BI663" s="150">
        <f>IF(N663="nulová",J663,0)</f>
        <v>0</v>
      </c>
      <c r="BJ663" s="17" t="s">
        <v>91</v>
      </c>
      <c r="BK663" s="150">
        <f>ROUND(I663*H663,2)</f>
        <v>0</v>
      </c>
      <c r="BL663" s="17" t="s">
        <v>276</v>
      </c>
      <c r="BM663" s="275" t="s">
        <v>912</v>
      </c>
    </row>
    <row r="664" s="14" customFormat="1">
      <c r="A664" s="14"/>
      <c r="B664" s="287"/>
      <c r="C664" s="288"/>
      <c r="D664" s="278" t="s">
        <v>176</v>
      </c>
      <c r="E664" s="289" t="s">
        <v>1</v>
      </c>
      <c r="F664" s="290" t="s">
        <v>872</v>
      </c>
      <c r="G664" s="288"/>
      <c r="H664" s="291">
        <v>15.188000000000001</v>
      </c>
      <c r="I664" s="292"/>
      <c r="J664" s="288"/>
      <c r="K664" s="288"/>
      <c r="L664" s="293"/>
      <c r="M664" s="294"/>
      <c r="N664" s="295"/>
      <c r="O664" s="295"/>
      <c r="P664" s="295"/>
      <c r="Q664" s="295"/>
      <c r="R664" s="295"/>
      <c r="S664" s="295"/>
      <c r="T664" s="296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97" t="s">
        <v>176</v>
      </c>
      <c r="AU664" s="297" t="s">
        <v>91</v>
      </c>
      <c r="AV664" s="14" t="s">
        <v>91</v>
      </c>
      <c r="AW664" s="14" t="s">
        <v>32</v>
      </c>
      <c r="AX664" s="14" t="s">
        <v>78</v>
      </c>
      <c r="AY664" s="297" t="s">
        <v>162</v>
      </c>
    </row>
    <row r="665" s="14" customFormat="1">
      <c r="A665" s="14"/>
      <c r="B665" s="287"/>
      <c r="C665" s="288"/>
      <c r="D665" s="278" t="s">
        <v>176</v>
      </c>
      <c r="E665" s="289" t="s">
        <v>1</v>
      </c>
      <c r="F665" s="290" t="s">
        <v>873</v>
      </c>
      <c r="G665" s="288"/>
      <c r="H665" s="291">
        <v>3.645</v>
      </c>
      <c r="I665" s="292"/>
      <c r="J665" s="288"/>
      <c r="K665" s="288"/>
      <c r="L665" s="293"/>
      <c r="M665" s="294"/>
      <c r="N665" s="295"/>
      <c r="O665" s="295"/>
      <c r="P665" s="295"/>
      <c r="Q665" s="295"/>
      <c r="R665" s="295"/>
      <c r="S665" s="295"/>
      <c r="T665" s="296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97" t="s">
        <v>176</v>
      </c>
      <c r="AU665" s="297" t="s">
        <v>91</v>
      </c>
      <c r="AV665" s="14" t="s">
        <v>91</v>
      </c>
      <c r="AW665" s="14" t="s">
        <v>32</v>
      </c>
      <c r="AX665" s="14" t="s">
        <v>78</v>
      </c>
      <c r="AY665" s="297" t="s">
        <v>162</v>
      </c>
    </row>
    <row r="666" s="14" customFormat="1">
      <c r="A666" s="14"/>
      <c r="B666" s="287"/>
      <c r="C666" s="288"/>
      <c r="D666" s="278" t="s">
        <v>176</v>
      </c>
      <c r="E666" s="289" t="s">
        <v>1</v>
      </c>
      <c r="F666" s="290" t="s">
        <v>874</v>
      </c>
      <c r="G666" s="288"/>
      <c r="H666" s="291">
        <v>6.7830000000000004</v>
      </c>
      <c r="I666" s="292"/>
      <c r="J666" s="288"/>
      <c r="K666" s="288"/>
      <c r="L666" s="293"/>
      <c r="M666" s="294"/>
      <c r="N666" s="295"/>
      <c r="O666" s="295"/>
      <c r="P666" s="295"/>
      <c r="Q666" s="295"/>
      <c r="R666" s="295"/>
      <c r="S666" s="295"/>
      <c r="T666" s="296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97" t="s">
        <v>176</v>
      </c>
      <c r="AU666" s="297" t="s">
        <v>91</v>
      </c>
      <c r="AV666" s="14" t="s">
        <v>91</v>
      </c>
      <c r="AW666" s="14" t="s">
        <v>32</v>
      </c>
      <c r="AX666" s="14" t="s">
        <v>78</v>
      </c>
      <c r="AY666" s="297" t="s">
        <v>162</v>
      </c>
    </row>
    <row r="667" s="14" customFormat="1">
      <c r="A667" s="14"/>
      <c r="B667" s="287"/>
      <c r="C667" s="288"/>
      <c r="D667" s="278" t="s">
        <v>176</v>
      </c>
      <c r="E667" s="289" t="s">
        <v>1</v>
      </c>
      <c r="F667" s="290" t="s">
        <v>875</v>
      </c>
      <c r="G667" s="288"/>
      <c r="H667" s="291">
        <v>2.633</v>
      </c>
      <c r="I667" s="292"/>
      <c r="J667" s="288"/>
      <c r="K667" s="288"/>
      <c r="L667" s="293"/>
      <c r="M667" s="294"/>
      <c r="N667" s="295"/>
      <c r="O667" s="295"/>
      <c r="P667" s="295"/>
      <c r="Q667" s="295"/>
      <c r="R667" s="295"/>
      <c r="S667" s="295"/>
      <c r="T667" s="296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97" t="s">
        <v>176</v>
      </c>
      <c r="AU667" s="297" t="s">
        <v>91</v>
      </c>
      <c r="AV667" s="14" t="s">
        <v>91</v>
      </c>
      <c r="AW667" s="14" t="s">
        <v>32</v>
      </c>
      <c r="AX667" s="14" t="s">
        <v>78</v>
      </c>
      <c r="AY667" s="297" t="s">
        <v>162</v>
      </c>
    </row>
    <row r="668" s="14" customFormat="1">
      <c r="A668" s="14"/>
      <c r="B668" s="287"/>
      <c r="C668" s="288"/>
      <c r="D668" s="278" t="s">
        <v>176</v>
      </c>
      <c r="E668" s="289" t="s">
        <v>1</v>
      </c>
      <c r="F668" s="290" t="s">
        <v>876</v>
      </c>
      <c r="G668" s="288"/>
      <c r="H668" s="291">
        <v>11.125</v>
      </c>
      <c r="I668" s="292"/>
      <c r="J668" s="288"/>
      <c r="K668" s="288"/>
      <c r="L668" s="293"/>
      <c r="M668" s="294"/>
      <c r="N668" s="295"/>
      <c r="O668" s="295"/>
      <c r="P668" s="295"/>
      <c r="Q668" s="295"/>
      <c r="R668" s="295"/>
      <c r="S668" s="295"/>
      <c r="T668" s="296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97" t="s">
        <v>176</v>
      </c>
      <c r="AU668" s="297" t="s">
        <v>91</v>
      </c>
      <c r="AV668" s="14" t="s">
        <v>91</v>
      </c>
      <c r="AW668" s="14" t="s">
        <v>32</v>
      </c>
      <c r="AX668" s="14" t="s">
        <v>78</v>
      </c>
      <c r="AY668" s="297" t="s">
        <v>162</v>
      </c>
    </row>
    <row r="669" s="13" customFormat="1">
      <c r="A669" s="13"/>
      <c r="B669" s="276"/>
      <c r="C669" s="277"/>
      <c r="D669" s="278" t="s">
        <v>176</v>
      </c>
      <c r="E669" s="279" t="s">
        <v>1</v>
      </c>
      <c r="F669" s="280" t="s">
        <v>182</v>
      </c>
      <c r="G669" s="277"/>
      <c r="H669" s="279" t="s">
        <v>1</v>
      </c>
      <c r="I669" s="281"/>
      <c r="J669" s="277"/>
      <c r="K669" s="277"/>
      <c r="L669" s="282"/>
      <c r="M669" s="283"/>
      <c r="N669" s="284"/>
      <c r="O669" s="284"/>
      <c r="P669" s="284"/>
      <c r="Q669" s="284"/>
      <c r="R669" s="284"/>
      <c r="S669" s="284"/>
      <c r="T669" s="285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86" t="s">
        <v>176</v>
      </c>
      <c r="AU669" s="286" t="s">
        <v>91</v>
      </c>
      <c r="AV669" s="13" t="s">
        <v>85</v>
      </c>
      <c r="AW669" s="13" t="s">
        <v>32</v>
      </c>
      <c r="AX669" s="13" t="s">
        <v>78</v>
      </c>
      <c r="AY669" s="286" t="s">
        <v>162</v>
      </c>
    </row>
    <row r="670" s="14" customFormat="1">
      <c r="A670" s="14"/>
      <c r="B670" s="287"/>
      <c r="C670" s="288"/>
      <c r="D670" s="278" t="s">
        <v>176</v>
      </c>
      <c r="E670" s="289" t="s">
        <v>1</v>
      </c>
      <c r="F670" s="290" t="s">
        <v>877</v>
      </c>
      <c r="G670" s="288"/>
      <c r="H670" s="291">
        <v>15.9</v>
      </c>
      <c r="I670" s="292"/>
      <c r="J670" s="288"/>
      <c r="K670" s="288"/>
      <c r="L670" s="293"/>
      <c r="M670" s="294"/>
      <c r="N670" s="295"/>
      <c r="O670" s="295"/>
      <c r="P670" s="295"/>
      <c r="Q670" s="295"/>
      <c r="R670" s="295"/>
      <c r="S670" s="295"/>
      <c r="T670" s="296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97" t="s">
        <v>176</v>
      </c>
      <c r="AU670" s="297" t="s">
        <v>91</v>
      </c>
      <c r="AV670" s="14" t="s">
        <v>91</v>
      </c>
      <c r="AW670" s="14" t="s">
        <v>32</v>
      </c>
      <c r="AX670" s="14" t="s">
        <v>78</v>
      </c>
      <c r="AY670" s="297" t="s">
        <v>162</v>
      </c>
    </row>
    <row r="671" s="13" customFormat="1">
      <c r="A671" s="13"/>
      <c r="B671" s="276"/>
      <c r="C671" s="277"/>
      <c r="D671" s="278" t="s">
        <v>176</v>
      </c>
      <c r="E671" s="279" t="s">
        <v>1</v>
      </c>
      <c r="F671" s="280" t="s">
        <v>855</v>
      </c>
      <c r="G671" s="277"/>
      <c r="H671" s="279" t="s">
        <v>1</v>
      </c>
      <c r="I671" s="281"/>
      <c r="J671" s="277"/>
      <c r="K671" s="277"/>
      <c r="L671" s="282"/>
      <c r="M671" s="283"/>
      <c r="N671" s="284"/>
      <c r="O671" s="284"/>
      <c r="P671" s="284"/>
      <c r="Q671" s="284"/>
      <c r="R671" s="284"/>
      <c r="S671" s="284"/>
      <c r="T671" s="285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86" t="s">
        <v>176</v>
      </c>
      <c r="AU671" s="286" t="s">
        <v>91</v>
      </c>
      <c r="AV671" s="13" t="s">
        <v>85</v>
      </c>
      <c r="AW671" s="13" t="s">
        <v>32</v>
      </c>
      <c r="AX671" s="13" t="s">
        <v>78</v>
      </c>
      <c r="AY671" s="286" t="s">
        <v>162</v>
      </c>
    </row>
    <row r="672" s="14" customFormat="1">
      <c r="A672" s="14"/>
      <c r="B672" s="287"/>
      <c r="C672" s="288"/>
      <c r="D672" s="278" t="s">
        <v>176</v>
      </c>
      <c r="E672" s="289" t="s">
        <v>1</v>
      </c>
      <c r="F672" s="290" t="s">
        <v>878</v>
      </c>
      <c r="G672" s="288"/>
      <c r="H672" s="291">
        <v>8.8800000000000008</v>
      </c>
      <c r="I672" s="292"/>
      <c r="J672" s="288"/>
      <c r="K672" s="288"/>
      <c r="L672" s="293"/>
      <c r="M672" s="294"/>
      <c r="N672" s="295"/>
      <c r="O672" s="295"/>
      <c r="P672" s="295"/>
      <c r="Q672" s="295"/>
      <c r="R672" s="295"/>
      <c r="S672" s="295"/>
      <c r="T672" s="296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97" t="s">
        <v>176</v>
      </c>
      <c r="AU672" s="297" t="s">
        <v>91</v>
      </c>
      <c r="AV672" s="14" t="s">
        <v>91</v>
      </c>
      <c r="AW672" s="14" t="s">
        <v>32</v>
      </c>
      <c r="AX672" s="14" t="s">
        <v>78</v>
      </c>
      <c r="AY672" s="297" t="s">
        <v>162</v>
      </c>
    </row>
    <row r="673" s="13" customFormat="1">
      <c r="A673" s="13"/>
      <c r="B673" s="276"/>
      <c r="C673" s="277"/>
      <c r="D673" s="278" t="s">
        <v>176</v>
      </c>
      <c r="E673" s="279" t="s">
        <v>1</v>
      </c>
      <c r="F673" s="280" t="s">
        <v>184</v>
      </c>
      <c r="G673" s="277"/>
      <c r="H673" s="279" t="s">
        <v>1</v>
      </c>
      <c r="I673" s="281"/>
      <c r="J673" s="277"/>
      <c r="K673" s="277"/>
      <c r="L673" s="282"/>
      <c r="M673" s="283"/>
      <c r="N673" s="284"/>
      <c r="O673" s="284"/>
      <c r="P673" s="284"/>
      <c r="Q673" s="284"/>
      <c r="R673" s="284"/>
      <c r="S673" s="284"/>
      <c r="T673" s="285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86" t="s">
        <v>176</v>
      </c>
      <c r="AU673" s="286" t="s">
        <v>91</v>
      </c>
      <c r="AV673" s="13" t="s">
        <v>85</v>
      </c>
      <c r="AW673" s="13" t="s">
        <v>32</v>
      </c>
      <c r="AX673" s="13" t="s">
        <v>78</v>
      </c>
      <c r="AY673" s="286" t="s">
        <v>162</v>
      </c>
    </row>
    <row r="674" s="14" customFormat="1">
      <c r="A674" s="14"/>
      <c r="B674" s="287"/>
      <c r="C674" s="288"/>
      <c r="D674" s="278" t="s">
        <v>176</v>
      </c>
      <c r="E674" s="289" t="s">
        <v>1</v>
      </c>
      <c r="F674" s="290" t="s">
        <v>879</v>
      </c>
      <c r="G674" s="288"/>
      <c r="H674" s="291">
        <v>24.100000000000001</v>
      </c>
      <c r="I674" s="292"/>
      <c r="J674" s="288"/>
      <c r="K674" s="288"/>
      <c r="L674" s="293"/>
      <c r="M674" s="294"/>
      <c r="N674" s="295"/>
      <c r="O674" s="295"/>
      <c r="P674" s="295"/>
      <c r="Q674" s="295"/>
      <c r="R674" s="295"/>
      <c r="S674" s="295"/>
      <c r="T674" s="296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97" t="s">
        <v>176</v>
      </c>
      <c r="AU674" s="297" t="s">
        <v>91</v>
      </c>
      <c r="AV674" s="14" t="s">
        <v>91</v>
      </c>
      <c r="AW674" s="14" t="s">
        <v>32</v>
      </c>
      <c r="AX674" s="14" t="s">
        <v>78</v>
      </c>
      <c r="AY674" s="297" t="s">
        <v>162</v>
      </c>
    </row>
    <row r="675" s="13" customFormat="1">
      <c r="A675" s="13"/>
      <c r="B675" s="276"/>
      <c r="C675" s="277"/>
      <c r="D675" s="278" t="s">
        <v>176</v>
      </c>
      <c r="E675" s="279" t="s">
        <v>1</v>
      </c>
      <c r="F675" s="280" t="s">
        <v>186</v>
      </c>
      <c r="G675" s="277"/>
      <c r="H675" s="279" t="s">
        <v>1</v>
      </c>
      <c r="I675" s="281"/>
      <c r="J675" s="277"/>
      <c r="K675" s="277"/>
      <c r="L675" s="282"/>
      <c r="M675" s="283"/>
      <c r="N675" s="284"/>
      <c r="O675" s="284"/>
      <c r="P675" s="284"/>
      <c r="Q675" s="284"/>
      <c r="R675" s="284"/>
      <c r="S675" s="284"/>
      <c r="T675" s="285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86" t="s">
        <v>176</v>
      </c>
      <c r="AU675" s="286" t="s">
        <v>91</v>
      </c>
      <c r="AV675" s="13" t="s">
        <v>85</v>
      </c>
      <c r="AW675" s="13" t="s">
        <v>32</v>
      </c>
      <c r="AX675" s="13" t="s">
        <v>78</v>
      </c>
      <c r="AY675" s="286" t="s">
        <v>162</v>
      </c>
    </row>
    <row r="676" s="14" customFormat="1">
      <c r="A676" s="14"/>
      <c r="B676" s="287"/>
      <c r="C676" s="288"/>
      <c r="D676" s="278" t="s">
        <v>176</v>
      </c>
      <c r="E676" s="289" t="s">
        <v>1</v>
      </c>
      <c r="F676" s="290" t="s">
        <v>877</v>
      </c>
      <c r="G676" s="288"/>
      <c r="H676" s="291">
        <v>15.9</v>
      </c>
      <c r="I676" s="292"/>
      <c r="J676" s="288"/>
      <c r="K676" s="288"/>
      <c r="L676" s="293"/>
      <c r="M676" s="294"/>
      <c r="N676" s="295"/>
      <c r="O676" s="295"/>
      <c r="P676" s="295"/>
      <c r="Q676" s="295"/>
      <c r="R676" s="295"/>
      <c r="S676" s="295"/>
      <c r="T676" s="296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97" t="s">
        <v>176</v>
      </c>
      <c r="AU676" s="297" t="s">
        <v>91</v>
      </c>
      <c r="AV676" s="14" t="s">
        <v>91</v>
      </c>
      <c r="AW676" s="14" t="s">
        <v>32</v>
      </c>
      <c r="AX676" s="14" t="s">
        <v>78</v>
      </c>
      <c r="AY676" s="297" t="s">
        <v>162</v>
      </c>
    </row>
    <row r="677" s="13" customFormat="1">
      <c r="A677" s="13"/>
      <c r="B677" s="276"/>
      <c r="C677" s="277"/>
      <c r="D677" s="278" t="s">
        <v>176</v>
      </c>
      <c r="E677" s="279" t="s">
        <v>1</v>
      </c>
      <c r="F677" s="280" t="s">
        <v>628</v>
      </c>
      <c r="G677" s="277"/>
      <c r="H677" s="279" t="s">
        <v>1</v>
      </c>
      <c r="I677" s="281"/>
      <c r="J677" s="277"/>
      <c r="K677" s="277"/>
      <c r="L677" s="282"/>
      <c r="M677" s="283"/>
      <c r="N677" s="284"/>
      <c r="O677" s="284"/>
      <c r="P677" s="284"/>
      <c r="Q677" s="284"/>
      <c r="R677" s="284"/>
      <c r="S677" s="284"/>
      <c r="T677" s="285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86" t="s">
        <v>176</v>
      </c>
      <c r="AU677" s="286" t="s">
        <v>91</v>
      </c>
      <c r="AV677" s="13" t="s">
        <v>85</v>
      </c>
      <c r="AW677" s="13" t="s">
        <v>32</v>
      </c>
      <c r="AX677" s="13" t="s">
        <v>78</v>
      </c>
      <c r="AY677" s="286" t="s">
        <v>162</v>
      </c>
    </row>
    <row r="678" s="14" customFormat="1">
      <c r="A678" s="14"/>
      <c r="B678" s="287"/>
      <c r="C678" s="288"/>
      <c r="D678" s="278" t="s">
        <v>176</v>
      </c>
      <c r="E678" s="289" t="s">
        <v>1</v>
      </c>
      <c r="F678" s="290" t="s">
        <v>880</v>
      </c>
      <c r="G678" s="288"/>
      <c r="H678" s="291">
        <v>1.6799999999999999</v>
      </c>
      <c r="I678" s="292"/>
      <c r="J678" s="288"/>
      <c r="K678" s="288"/>
      <c r="L678" s="293"/>
      <c r="M678" s="294"/>
      <c r="N678" s="295"/>
      <c r="O678" s="295"/>
      <c r="P678" s="295"/>
      <c r="Q678" s="295"/>
      <c r="R678" s="295"/>
      <c r="S678" s="295"/>
      <c r="T678" s="296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97" t="s">
        <v>176</v>
      </c>
      <c r="AU678" s="297" t="s">
        <v>91</v>
      </c>
      <c r="AV678" s="14" t="s">
        <v>91</v>
      </c>
      <c r="AW678" s="14" t="s">
        <v>32</v>
      </c>
      <c r="AX678" s="14" t="s">
        <v>78</v>
      </c>
      <c r="AY678" s="297" t="s">
        <v>162</v>
      </c>
    </row>
    <row r="679" s="13" customFormat="1">
      <c r="A679" s="13"/>
      <c r="B679" s="276"/>
      <c r="C679" s="277"/>
      <c r="D679" s="278" t="s">
        <v>176</v>
      </c>
      <c r="E679" s="279" t="s">
        <v>1</v>
      </c>
      <c r="F679" s="280" t="s">
        <v>205</v>
      </c>
      <c r="G679" s="277"/>
      <c r="H679" s="279" t="s">
        <v>1</v>
      </c>
      <c r="I679" s="281"/>
      <c r="J679" s="277"/>
      <c r="K679" s="277"/>
      <c r="L679" s="282"/>
      <c r="M679" s="283"/>
      <c r="N679" s="284"/>
      <c r="O679" s="284"/>
      <c r="P679" s="284"/>
      <c r="Q679" s="284"/>
      <c r="R679" s="284"/>
      <c r="S679" s="284"/>
      <c r="T679" s="285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86" t="s">
        <v>176</v>
      </c>
      <c r="AU679" s="286" t="s">
        <v>91</v>
      </c>
      <c r="AV679" s="13" t="s">
        <v>85</v>
      </c>
      <c r="AW679" s="13" t="s">
        <v>32</v>
      </c>
      <c r="AX679" s="13" t="s">
        <v>78</v>
      </c>
      <c r="AY679" s="286" t="s">
        <v>162</v>
      </c>
    </row>
    <row r="680" s="14" customFormat="1">
      <c r="A680" s="14"/>
      <c r="B680" s="287"/>
      <c r="C680" s="288"/>
      <c r="D680" s="278" t="s">
        <v>176</v>
      </c>
      <c r="E680" s="289" t="s">
        <v>1</v>
      </c>
      <c r="F680" s="290" t="s">
        <v>880</v>
      </c>
      <c r="G680" s="288"/>
      <c r="H680" s="291">
        <v>1.6799999999999999</v>
      </c>
      <c r="I680" s="292"/>
      <c r="J680" s="288"/>
      <c r="K680" s="288"/>
      <c r="L680" s="293"/>
      <c r="M680" s="294"/>
      <c r="N680" s="295"/>
      <c r="O680" s="295"/>
      <c r="P680" s="295"/>
      <c r="Q680" s="295"/>
      <c r="R680" s="295"/>
      <c r="S680" s="295"/>
      <c r="T680" s="296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97" t="s">
        <v>176</v>
      </c>
      <c r="AU680" s="297" t="s">
        <v>91</v>
      </c>
      <c r="AV680" s="14" t="s">
        <v>91</v>
      </c>
      <c r="AW680" s="14" t="s">
        <v>32</v>
      </c>
      <c r="AX680" s="14" t="s">
        <v>78</v>
      </c>
      <c r="AY680" s="297" t="s">
        <v>162</v>
      </c>
    </row>
    <row r="681" s="13" customFormat="1">
      <c r="A681" s="13"/>
      <c r="B681" s="276"/>
      <c r="C681" s="277"/>
      <c r="D681" s="278" t="s">
        <v>176</v>
      </c>
      <c r="E681" s="279" t="s">
        <v>1</v>
      </c>
      <c r="F681" s="280" t="s">
        <v>433</v>
      </c>
      <c r="G681" s="277"/>
      <c r="H681" s="279" t="s">
        <v>1</v>
      </c>
      <c r="I681" s="281"/>
      <c r="J681" s="277"/>
      <c r="K681" s="277"/>
      <c r="L681" s="282"/>
      <c r="M681" s="283"/>
      <c r="N681" s="284"/>
      <c r="O681" s="284"/>
      <c r="P681" s="284"/>
      <c r="Q681" s="284"/>
      <c r="R681" s="284"/>
      <c r="S681" s="284"/>
      <c r="T681" s="285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86" t="s">
        <v>176</v>
      </c>
      <c r="AU681" s="286" t="s">
        <v>91</v>
      </c>
      <c r="AV681" s="13" t="s">
        <v>85</v>
      </c>
      <c r="AW681" s="13" t="s">
        <v>32</v>
      </c>
      <c r="AX681" s="13" t="s">
        <v>78</v>
      </c>
      <c r="AY681" s="286" t="s">
        <v>162</v>
      </c>
    </row>
    <row r="682" s="14" customFormat="1">
      <c r="A682" s="14"/>
      <c r="B682" s="287"/>
      <c r="C682" s="288"/>
      <c r="D682" s="278" t="s">
        <v>176</v>
      </c>
      <c r="E682" s="289" t="s">
        <v>1</v>
      </c>
      <c r="F682" s="290" t="s">
        <v>881</v>
      </c>
      <c r="G682" s="288"/>
      <c r="H682" s="291">
        <v>1.75</v>
      </c>
      <c r="I682" s="292"/>
      <c r="J682" s="288"/>
      <c r="K682" s="288"/>
      <c r="L682" s="293"/>
      <c r="M682" s="294"/>
      <c r="N682" s="295"/>
      <c r="O682" s="295"/>
      <c r="P682" s="295"/>
      <c r="Q682" s="295"/>
      <c r="R682" s="295"/>
      <c r="S682" s="295"/>
      <c r="T682" s="296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97" t="s">
        <v>176</v>
      </c>
      <c r="AU682" s="297" t="s">
        <v>91</v>
      </c>
      <c r="AV682" s="14" t="s">
        <v>91</v>
      </c>
      <c r="AW682" s="14" t="s">
        <v>32</v>
      </c>
      <c r="AX682" s="14" t="s">
        <v>78</v>
      </c>
      <c r="AY682" s="297" t="s">
        <v>162</v>
      </c>
    </row>
    <row r="683" s="13" customFormat="1">
      <c r="A683" s="13"/>
      <c r="B683" s="276"/>
      <c r="C683" s="277"/>
      <c r="D683" s="278" t="s">
        <v>176</v>
      </c>
      <c r="E683" s="279" t="s">
        <v>1</v>
      </c>
      <c r="F683" s="280" t="s">
        <v>858</v>
      </c>
      <c r="G683" s="277"/>
      <c r="H683" s="279" t="s">
        <v>1</v>
      </c>
      <c r="I683" s="281"/>
      <c r="J683" s="277"/>
      <c r="K683" s="277"/>
      <c r="L683" s="282"/>
      <c r="M683" s="283"/>
      <c r="N683" s="284"/>
      <c r="O683" s="284"/>
      <c r="P683" s="284"/>
      <c r="Q683" s="284"/>
      <c r="R683" s="284"/>
      <c r="S683" s="284"/>
      <c r="T683" s="285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86" t="s">
        <v>176</v>
      </c>
      <c r="AU683" s="286" t="s">
        <v>91</v>
      </c>
      <c r="AV683" s="13" t="s">
        <v>85</v>
      </c>
      <c r="AW683" s="13" t="s">
        <v>32</v>
      </c>
      <c r="AX683" s="13" t="s">
        <v>78</v>
      </c>
      <c r="AY683" s="286" t="s">
        <v>162</v>
      </c>
    </row>
    <row r="684" s="14" customFormat="1">
      <c r="A684" s="14"/>
      <c r="B684" s="287"/>
      <c r="C684" s="288"/>
      <c r="D684" s="278" t="s">
        <v>176</v>
      </c>
      <c r="E684" s="289" t="s">
        <v>1</v>
      </c>
      <c r="F684" s="290" t="s">
        <v>882</v>
      </c>
      <c r="G684" s="288"/>
      <c r="H684" s="291">
        <v>0.98999999999999999</v>
      </c>
      <c r="I684" s="292"/>
      <c r="J684" s="288"/>
      <c r="K684" s="288"/>
      <c r="L684" s="293"/>
      <c r="M684" s="294"/>
      <c r="N684" s="295"/>
      <c r="O684" s="295"/>
      <c r="P684" s="295"/>
      <c r="Q684" s="295"/>
      <c r="R684" s="295"/>
      <c r="S684" s="295"/>
      <c r="T684" s="296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97" t="s">
        <v>176</v>
      </c>
      <c r="AU684" s="297" t="s">
        <v>91</v>
      </c>
      <c r="AV684" s="14" t="s">
        <v>91</v>
      </c>
      <c r="AW684" s="14" t="s">
        <v>32</v>
      </c>
      <c r="AX684" s="14" t="s">
        <v>78</v>
      </c>
      <c r="AY684" s="297" t="s">
        <v>162</v>
      </c>
    </row>
    <row r="685" s="13" customFormat="1">
      <c r="A685" s="13"/>
      <c r="B685" s="276"/>
      <c r="C685" s="277"/>
      <c r="D685" s="278" t="s">
        <v>176</v>
      </c>
      <c r="E685" s="279" t="s">
        <v>1</v>
      </c>
      <c r="F685" s="280" t="s">
        <v>883</v>
      </c>
      <c r="G685" s="277"/>
      <c r="H685" s="279" t="s">
        <v>1</v>
      </c>
      <c r="I685" s="281"/>
      <c r="J685" s="277"/>
      <c r="K685" s="277"/>
      <c r="L685" s="282"/>
      <c r="M685" s="283"/>
      <c r="N685" s="284"/>
      <c r="O685" s="284"/>
      <c r="P685" s="284"/>
      <c r="Q685" s="284"/>
      <c r="R685" s="284"/>
      <c r="S685" s="284"/>
      <c r="T685" s="285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86" t="s">
        <v>176</v>
      </c>
      <c r="AU685" s="286" t="s">
        <v>91</v>
      </c>
      <c r="AV685" s="13" t="s">
        <v>85</v>
      </c>
      <c r="AW685" s="13" t="s">
        <v>32</v>
      </c>
      <c r="AX685" s="13" t="s">
        <v>78</v>
      </c>
      <c r="AY685" s="286" t="s">
        <v>162</v>
      </c>
    </row>
    <row r="686" s="14" customFormat="1">
      <c r="A686" s="14"/>
      <c r="B686" s="287"/>
      <c r="C686" s="288"/>
      <c r="D686" s="278" t="s">
        <v>176</v>
      </c>
      <c r="E686" s="289" t="s">
        <v>1</v>
      </c>
      <c r="F686" s="290" t="s">
        <v>884</v>
      </c>
      <c r="G686" s="288"/>
      <c r="H686" s="291">
        <v>15.119999999999999</v>
      </c>
      <c r="I686" s="292"/>
      <c r="J686" s="288"/>
      <c r="K686" s="288"/>
      <c r="L686" s="293"/>
      <c r="M686" s="294"/>
      <c r="N686" s="295"/>
      <c r="O686" s="295"/>
      <c r="P686" s="295"/>
      <c r="Q686" s="295"/>
      <c r="R686" s="295"/>
      <c r="S686" s="295"/>
      <c r="T686" s="296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97" t="s">
        <v>176</v>
      </c>
      <c r="AU686" s="297" t="s">
        <v>91</v>
      </c>
      <c r="AV686" s="14" t="s">
        <v>91</v>
      </c>
      <c r="AW686" s="14" t="s">
        <v>32</v>
      </c>
      <c r="AX686" s="14" t="s">
        <v>78</v>
      </c>
      <c r="AY686" s="297" t="s">
        <v>162</v>
      </c>
    </row>
    <row r="687" s="13" customFormat="1">
      <c r="A687" s="13"/>
      <c r="B687" s="276"/>
      <c r="C687" s="277"/>
      <c r="D687" s="278" t="s">
        <v>176</v>
      </c>
      <c r="E687" s="279" t="s">
        <v>1</v>
      </c>
      <c r="F687" s="280" t="s">
        <v>885</v>
      </c>
      <c r="G687" s="277"/>
      <c r="H687" s="279" t="s">
        <v>1</v>
      </c>
      <c r="I687" s="281"/>
      <c r="J687" s="277"/>
      <c r="K687" s="277"/>
      <c r="L687" s="282"/>
      <c r="M687" s="283"/>
      <c r="N687" s="284"/>
      <c r="O687" s="284"/>
      <c r="P687" s="284"/>
      <c r="Q687" s="284"/>
      <c r="R687" s="284"/>
      <c r="S687" s="284"/>
      <c r="T687" s="285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86" t="s">
        <v>176</v>
      </c>
      <c r="AU687" s="286" t="s">
        <v>91</v>
      </c>
      <c r="AV687" s="13" t="s">
        <v>85</v>
      </c>
      <c r="AW687" s="13" t="s">
        <v>32</v>
      </c>
      <c r="AX687" s="13" t="s">
        <v>78</v>
      </c>
      <c r="AY687" s="286" t="s">
        <v>162</v>
      </c>
    </row>
    <row r="688" s="14" customFormat="1">
      <c r="A688" s="14"/>
      <c r="B688" s="287"/>
      <c r="C688" s="288"/>
      <c r="D688" s="278" t="s">
        <v>176</v>
      </c>
      <c r="E688" s="289" t="s">
        <v>1</v>
      </c>
      <c r="F688" s="290" t="s">
        <v>886</v>
      </c>
      <c r="G688" s="288"/>
      <c r="H688" s="291">
        <v>19.925000000000001</v>
      </c>
      <c r="I688" s="292"/>
      <c r="J688" s="288"/>
      <c r="K688" s="288"/>
      <c r="L688" s="293"/>
      <c r="M688" s="294"/>
      <c r="N688" s="295"/>
      <c r="O688" s="295"/>
      <c r="P688" s="295"/>
      <c r="Q688" s="295"/>
      <c r="R688" s="295"/>
      <c r="S688" s="295"/>
      <c r="T688" s="296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97" t="s">
        <v>176</v>
      </c>
      <c r="AU688" s="297" t="s">
        <v>91</v>
      </c>
      <c r="AV688" s="14" t="s">
        <v>91</v>
      </c>
      <c r="AW688" s="14" t="s">
        <v>32</v>
      </c>
      <c r="AX688" s="14" t="s">
        <v>78</v>
      </c>
      <c r="AY688" s="297" t="s">
        <v>162</v>
      </c>
    </row>
    <row r="689" s="15" customFormat="1">
      <c r="A689" s="15"/>
      <c r="B689" s="298"/>
      <c r="C689" s="299"/>
      <c r="D689" s="278" t="s">
        <v>176</v>
      </c>
      <c r="E689" s="300" t="s">
        <v>1</v>
      </c>
      <c r="F689" s="301" t="s">
        <v>188</v>
      </c>
      <c r="G689" s="299"/>
      <c r="H689" s="302">
        <v>145.29900000000001</v>
      </c>
      <c r="I689" s="303"/>
      <c r="J689" s="299"/>
      <c r="K689" s="299"/>
      <c r="L689" s="304"/>
      <c r="M689" s="305"/>
      <c r="N689" s="306"/>
      <c r="O689" s="306"/>
      <c r="P689" s="306"/>
      <c r="Q689" s="306"/>
      <c r="R689" s="306"/>
      <c r="S689" s="306"/>
      <c r="T689" s="307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T689" s="308" t="s">
        <v>176</v>
      </c>
      <c r="AU689" s="308" t="s">
        <v>91</v>
      </c>
      <c r="AV689" s="15" t="s">
        <v>170</v>
      </c>
      <c r="AW689" s="15" t="s">
        <v>32</v>
      </c>
      <c r="AX689" s="15" t="s">
        <v>85</v>
      </c>
      <c r="AY689" s="308" t="s">
        <v>162</v>
      </c>
    </row>
    <row r="690" s="2" customFormat="1" ht="21.75" customHeight="1">
      <c r="A690" s="40"/>
      <c r="B690" s="41"/>
      <c r="C690" s="263" t="s">
        <v>913</v>
      </c>
      <c r="D690" s="263" t="s">
        <v>166</v>
      </c>
      <c r="E690" s="264" t="s">
        <v>914</v>
      </c>
      <c r="F690" s="265" t="s">
        <v>915</v>
      </c>
      <c r="G690" s="266" t="s">
        <v>169</v>
      </c>
      <c r="H690" s="267">
        <v>145.29900000000001</v>
      </c>
      <c r="I690" s="268"/>
      <c r="J690" s="269">
        <f>ROUND(I690*H690,2)</f>
        <v>0</v>
      </c>
      <c r="K690" s="270"/>
      <c r="L690" s="43"/>
      <c r="M690" s="271" t="s">
        <v>1</v>
      </c>
      <c r="N690" s="272" t="s">
        <v>44</v>
      </c>
      <c r="O690" s="93"/>
      <c r="P690" s="273">
        <f>O690*H690</f>
        <v>0</v>
      </c>
      <c r="Q690" s="273">
        <v>0.00012999999999999999</v>
      </c>
      <c r="R690" s="273">
        <f>Q690*H690</f>
        <v>0.018888869999999999</v>
      </c>
      <c r="S690" s="273">
        <v>0</v>
      </c>
      <c r="T690" s="274">
        <f>S690*H690</f>
        <v>0</v>
      </c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R690" s="275" t="s">
        <v>276</v>
      </c>
      <c r="AT690" s="275" t="s">
        <v>166</v>
      </c>
      <c r="AU690" s="275" t="s">
        <v>91</v>
      </c>
      <c r="AY690" s="17" t="s">
        <v>162</v>
      </c>
      <c r="BE690" s="150">
        <f>IF(N690="základní",J690,0)</f>
        <v>0</v>
      </c>
      <c r="BF690" s="150">
        <f>IF(N690="snížená",J690,0)</f>
        <v>0</v>
      </c>
      <c r="BG690" s="150">
        <f>IF(N690="zákl. přenesená",J690,0)</f>
        <v>0</v>
      </c>
      <c r="BH690" s="150">
        <f>IF(N690="sníž. přenesená",J690,0)</f>
        <v>0</v>
      </c>
      <c r="BI690" s="150">
        <f>IF(N690="nulová",J690,0)</f>
        <v>0</v>
      </c>
      <c r="BJ690" s="17" t="s">
        <v>91</v>
      </c>
      <c r="BK690" s="150">
        <f>ROUND(I690*H690,2)</f>
        <v>0</v>
      </c>
      <c r="BL690" s="17" t="s">
        <v>276</v>
      </c>
      <c r="BM690" s="275" t="s">
        <v>916</v>
      </c>
    </row>
    <row r="691" s="14" customFormat="1">
      <c r="A691" s="14"/>
      <c r="B691" s="287"/>
      <c r="C691" s="288"/>
      <c r="D691" s="278" t="s">
        <v>176</v>
      </c>
      <c r="E691" s="289" t="s">
        <v>1</v>
      </c>
      <c r="F691" s="290" t="s">
        <v>872</v>
      </c>
      <c r="G691" s="288"/>
      <c r="H691" s="291">
        <v>15.188000000000001</v>
      </c>
      <c r="I691" s="292"/>
      <c r="J691" s="288"/>
      <c r="K691" s="288"/>
      <c r="L691" s="293"/>
      <c r="M691" s="294"/>
      <c r="N691" s="295"/>
      <c r="O691" s="295"/>
      <c r="P691" s="295"/>
      <c r="Q691" s="295"/>
      <c r="R691" s="295"/>
      <c r="S691" s="295"/>
      <c r="T691" s="296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97" t="s">
        <v>176</v>
      </c>
      <c r="AU691" s="297" t="s">
        <v>91</v>
      </c>
      <c r="AV691" s="14" t="s">
        <v>91</v>
      </c>
      <c r="AW691" s="14" t="s">
        <v>32</v>
      </c>
      <c r="AX691" s="14" t="s">
        <v>78</v>
      </c>
      <c r="AY691" s="297" t="s">
        <v>162</v>
      </c>
    </row>
    <row r="692" s="14" customFormat="1">
      <c r="A692" s="14"/>
      <c r="B692" s="287"/>
      <c r="C692" s="288"/>
      <c r="D692" s="278" t="s">
        <v>176</v>
      </c>
      <c r="E692" s="289" t="s">
        <v>1</v>
      </c>
      <c r="F692" s="290" t="s">
        <v>873</v>
      </c>
      <c r="G692" s="288"/>
      <c r="H692" s="291">
        <v>3.645</v>
      </c>
      <c r="I692" s="292"/>
      <c r="J692" s="288"/>
      <c r="K692" s="288"/>
      <c r="L692" s="293"/>
      <c r="M692" s="294"/>
      <c r="N692" s="295"/>
      <c r="O692" s="295"/>
      <c r="P692" s="295"/>
      <c r="Q692" s="295"/>
      <c r="R692" s="295"/>
      <c r="S692" s="295"/>
      <c r="T692" s="296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97" t="s">
        <v>176</v>
      </c>
      <c r="AU692" s="297" t="s">
        <v>91</v>
      </c>
      <c r="AV692" s="14" t="s">
        <v>91</v>
      </c>
      <c r="AW692" s="14" t="s">
        <v>32</v>
      </c>
      <c r="AX692" s="14" t="s">
        <v>78</v>
      </c>
      <c r="AY692" s="297" t="s">
        <v>162</v>
      </c>
    </row>
    <row r="693" s="14" customFormat="1">
      <c r="A693" s="14"/>
      <c r="B693" s="287"/>
      <c r="C693" s="288"/>
      <c r="D693" s="278" t="s">
        <v>176</v>
      </c>
      <c r="E693" s="289" t="s">
        <v>1</v>
      </c>
      <c r="F693" s="290" t="s">
        <v>874</v>
      </c>
      <c r="G693" s="288"/>
      <c r="H693" s="291">
        <v>6.7830000000000004</v>
      </c>
      <c r="I693" s="292"/>
      <c r="J693" s="288"/>
      <c r="K693" s="288"/>
      <c r="L693" s="293"/>
      <c r="M693" s="294"/>
      <c r="N693" s="295"/>
      <c r="O693" s="295"/>
      <c r="P693" s="295"/>
      <c r="Q693" s="295"/>
      <c r="R693" s="295"/>
      <c r="S693" s="295"/>
      <c r="T693" s="296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97" t="s">
        <v>176</v>
      </c>
      <c r="AU693" s="297" t="s">
        <v>91</v>
      </c>
      <c r="AV693" s="14" t="s">
        <v>91</v>
      </c>
      <c r="AW693" s="14" t="s">
        <v>32</v>
      </c>
      <c r="AX693" s="14" t="s">
        <v>78</v>
      </c>
      <c r="AY693" s="297" t="s">
        <v>162</v>
      </c>
    </row>
    <row r="694" s="14" customFormat="1">
      <c r="A694" s="14"/>
      <c r="B694" s="287"/>
      <c r="C694" s="288"/>
      <c r="D694" s="278" t="s">
        <v>176</v>
      </c>
      <c r="E694" s="289" t="s">
        <v>1</v>
      </c>
      <c r="F694" s="290" t="s">
        <v>875</v>
      </c>
      <c r="G694" s="288"/>
      <c r="H694" s="291">
        <v>2.633</v>
      </c>
      <c r="I694" s="292"/>
      <c r="J694" s="288"/>
      <c r="K694" s="288"/>
      <c r="L694" s="293"/>
      <c r="M694" s="294"/>
      <c r="N694" s="295"/>
      <c r="O694" s="295"/>
      <c r="P694" s="295"/>
      <c r="Q694" s="295"/>
      <c r="R694" s="295"/>
      <c r="S694" s="295"/>
      <c r="T694" s="296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97" t="s">
        <v>176</v>
      </c>
      <c r="AU694" s="297" t="s">
        <v>91</v>
      </c>
      <c r="AV694" s="14" t="s">
        <v>91</v>
      </c>
      <c r="AW694" s="14" t="s">
        <v>32</v>
      </c>
      <c r="AX694" s="14" t="s">
        <v>78</v>
      </c>
      <c r="AY694" s="297" t="s">
        <v>162</v>
      </c>
    </row>
    <row r="695" s="14" customFormat="1">
      <c r="A695" s="14"/>
      <c r="B695" s="287"/>
      <c r="C695" s="288"/>
      <c r="D695" s="278" t="s">
        <v>176</v>
      </c>
      <c r="E695" s="289" t="s">
        <v>1</v>
      </c>
      <c r="F695" s="290" t="s">
        <v>876</v>
      </c>
      <c r="G695" s="288"/>
      <c r="H695" s="291">
        <v>11.125</v>
      </c>
      <c r="I695" s="292"/>
      <c r="J695" s="288"/>
      <c r="K695" s="288"/>
      <c r="L695" s="293"/>
      <c r="M695" s="294"/>
      <c r="N695" s="295"/>
      <c r="O695" s="295"/>
      <c r="P695" s="295"/>
      <c r="Q695" s="295"/>
      <c r="R695" s="295"/>
      <c r="S695" s="295"/>
      <c r="T695" s="296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97" t="s">
        <v>176</v>
      </c>
      <c r="AU695" s="297" t="s">
        <v>91</v>
      </c>
      <c r="AV695" s="14" t="s">
        <v>91</v>
      </c>
      <c r="AW695" s="14" t="s">
        <v>32</v>
      </c>
      <c r="AX695" s="14" t="s">
        <v>78</v>
      </c>
      <c r="AY695" s="297" t="s">
        <v>162</v>
      </c>
    </row>
    <row r="696" s="13" customFormat="1">
      <c r="A696" s="13"/>
      <c r="B696" s="276"/>
      <c r="C696" s="277"/>
      <c r="D696" s="278" t="s">
        <v>176</v>
      </c>
      <c r="E696" s="279" t="s">
        <v>1</v>
      </c>
      <c r="F696" s="280" t="s">
        <v>182</v>
      </c>
      <c r="G696" s="277"/>
      <c r="H696" s="279" t="s">
        <v>1</v>
      </c>
      <c r="I696" s="281"/>
      <c r="J696" s="277"/>
      <c r="K696" s="277"/>
      <c r="L696" s="282"/>
      <c r="M696" s="283"/>
      <c r="N696" s="284"/>
      <c r="O696" s="284"/>
      <c r="P696" s="284"/>
      <c r="Q696" s="284"/>
      <c r="R696" s="284"/>
      <c r="S696" s="284"/>
      <c r="T696" s="285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86" t="s">
        <v>176</v>
      </c>
      <c r="AU696" s="286" t="s">
        <v>91</v>
      </c>
      <c r="AV696" s="13" t="s">
        <v>85</v>
      </c>
      <c r="AW696" s="13" t="s">
        <v>32</v>
      </c>
      <c r="AX696" s="13" t="s">
        <v>78</v>
      </c>
      <c r="AY696" s="286" t="s">
        <v>162</v>
      </c>
    </row>
    <row r="697" s="14" customFormat="1">
      <c r="A697" s="14"/>
      <c r="B697" s="287"/>
      <c r="C697" s="288"/>
      <c r="D697" s="278" t="s">
        <v>176</v>
      </c>
      <c r="E697" s="289" t="s">
        <v>1</v>
      </c>
      <c r="F697" s="290" t="s">
        <v>877</v>
      </c>
      <c r="G697" s="288"/>
      <c r="H697" s="291">
        <v>15.9</v>
      </c>
      <c r="I697" s="292"/>
      <c r="J697" s="288"/>
      <c r="K697" s="288"/>
      <c r="L697" s="293"/>
      <c r="M697" s="294"/>
      <c r="N697" s="295"/>
      <c r="O697" s="295"/>
      <c r="P697" s="295"/>
      <c r="Q697" s="295"/>
      <c r="R697" s="295"/>
      <c r="S697" s="295"/>
      <c r="T697" s="296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97" t="s">
        <v>176</v>
      </c>
      <c r="AU697" s="297" t="s">
        <v>91</v>
      </c>
      <c r="AV697" s="14" t="s">
        <v>91</v>
      </c>
      <c r="AW697" s="14" t="s">
        <v>32</v>
      </c>
      <c r="AX697" s="14" t="s">
        <v>78</v>
      </c>
      <c r="AY697" s="297" t="s">
        <v>162</v>
      </c>
    </row>
    <row r="698" s="13" customFormat="1">
      <c r="A698" s="13"/>
      <c r="B698" s="276"/>
      <c r="C698" s="277"/>
      <c r="D698" s="278" t="s">
        <v>176</v>
      </c>
      <c r="E698" s="279" t="s">
        <v>1</v>
      </c>
      <c r="F698" s="280" t="s">
        <v>855</v>
      </c>
      <c r="G698" s="277"/>
      <c r="H698" s="279" t="s">
        <v>1</v>
      </c>
      <c r="I698" s="281"/>
      <c r="J698" s="277"/>
      <c r="K698" s="277"/>
      <c r="L698" s="282"/>
      <c r="M698" s="283"/>
      <c r="N698" s="284"/>
      <c r="O698" s="284"/>
      <c r="P698" s="284"/>
      <c r="Q698" s="284"/>
      <c r="R698" s="284"/>
      <c r="S698" s="284"/>
      <c r="T698" s="285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86" t="s">
        <v>176</v>
      </c>
      <c r="AU698" s="286" t="s">
        <v>91</v>
      </c>
      <c r="AV698" s="13" t="s">
        <v>85</v>
      </c>
      <c r="AW698" s="13" t="s">
        <v>32</v>
      </c>
      <c r="AX698" s="13" t="s">
        <v>78</v>
      </c>
      <c r="AY698" s="286" t="s">
        <v>162</v>
      </c>
    </row>
    <row r="699" s="14" customFormat="1">
      <c r="A699" s="14"/>
      <c r="B699" s="287"/>
      <c r="C699" s="288"/>
      <c r="D699" s="278" t="s">
        <v>176</v>
      </c>
      <c r="E699" s="289" t="s">
        <v>1</v>
      </c>
      <c r="F699" s="290" t="s">
        <v>878</v>
      </c>
      <c r="G699" s="288"/>
      <c r="H699" s="291">
        <v>8.8800000000000008</v>
      </c>
      <c r="I699" s="292"/>
      <c r="J699" s="288"/>
      <c r="K699" s="288"/>
      <c r="L699" s="293"/>
      <c r="M699" s="294"/>
      <c r="N699" s="295"/>
      <c r="O699" s="295"/>
      <c r="P699" s="295"/>
      <c r="Q699" s="295"/>
      <c r="R699" s="295"/>
      <c r="S699" s="295"/>
      <c r="T699" s="296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97" t="s">
        <v>176</v>
      </c>
      <c r="AU699" s="297" t="s">
        <v>91</v>
      </c>
      <c r="AV699" s="14" t="s">
        <v>91</v>
      </c>
      <c r="AW699" s="14" t="s">
        <v>32</v>
      </c>
      <c r="AX699" s="14" t="s">
        <v>78</v>
      </c>
      <c r="AY699" s="297" t="s">
        <v>162</v>
      </c>
    </row>
    <row r="700" s="13" customFormat="1">
      <c r="A700" s="13"/>
      <c r="B700" s="276"/>
      <c r="C700" s="277"/>
      <c r="D700" s="278" t="s">
        <v>176</v>
      </c>
      <c r="E700" s="279" t="s">
        <v>1</v>
      </c>
      <c r="F700" s="280" t="s">
        <v>184</v>
      </c>
      <c r="G700" s="277"/>
      <c r="H700" s="279" t="s">
        <v>1</v>
      </c>
      <c r="I700" s="281"/>
      <c r="J700" s="277"/>
      <c r="K700" s="277"/>
      <c r="L700" s="282"/>
      <c r="M700" s="283"/>
      <c r="N700" s="284"/>
      <c r="O700" s="284"/>
      <c r="P700" s="284"/>
      <c r="Q700" s="284"/>
      <c r="R700" s="284"/>
      <c r="S700" s="284"/>
      <c r="T700" s="285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86" t="s">
        <v>176</v>
      </c>
      <c r="AU700" s="286" t="s">
        <v>91</v>
      </c>
      <c r="AV700" s="13" t="s">
        <v>85</v>
      </c>
      <c r="AW700" s="13" t="s">
        <v>32</v>
      </c>
      <c r="AX700" s="13" t="s">
        <v>78</v>
      </c>
      <c r="AY700" s="286" t="s">
        <v>162</v>
      </c>
    </row>
    <row r="701" s="14" customFormat="1">
      <c r="A701" s="14"/>
      <c r="B701" s="287"/>
      <c r="C701" s="288"/>
      <c r="D701" s="278" t="s">
        <v>176</v>
      </c>
      <c r="E701" s="289" t="s">
        <v>1</v>
      </c>
      <c r="F701" s="290" t="s">
        <v>879</v>
      </c>
      <c r="G701" s="288"/>
      <c r="H701" s="291">
        <v>24.100000000000001</v>
      </c>
      <c r="I701" s="292"/>
      <c r="J701" s="288"/>
      <c r="K701" s="288"/>
      <c r="L701" s="293"/>
      <c r="M701" s="294"/>
      <c r="N701" s="295"/>
      <c r="O701" s="295"/>
      <c r="P701" s="295"/>
      <c r="Q701" s="295"/>
      <c r="R701" s="295"/>
      <c r="S701" s="295"/>
      <c r="T701" s="296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97" t="s">
        <v>176</v>
      </c>
      <c r="AU701" s="297" t="s">
        <v>91</v>
      </c>
      <c r="AV701" s="14" t="s">
        <v>91</v>
      </c>
      <c r="AW701" s="14" t="s">
        <v>32</v>
      </c>
      <c r="AX701" s="14" t="s">
        <v>78</v>
      </c>
      <c r="AY701" s="297" t="s">
        <v>162</v>
      </c>
    </row>
    <row r="702" s="13" customFormat="1">
      <c r="A702" s="13"/>
      <c r="B702" s="276"/>
      <c r="C702" s="277"/>
      <c r="D702" s="278" t="s">
        <v>176</v>
      </c>
      <c r="E702" s="279" t="s">
        <v>1</v>
      </c>
      <c r="F702" s="280" t="s">
        <v>186</v>
      </c>
      <c r="G702" s="277"/>
      <c r="H702" s="279" t="s">
        <v>1</v>
      </c>
      <c r="I702" s="281"/>
      <c r="J702" s="277"/>
      <c r="K702" s="277"/>
      <c r="L702" s="282"/>
      <c r="M702" s="283"/>
      <c r="N702" s="284"/>
      <c r="O702" s="284"/>
      <c r="P702" s="284"/>
      <c r="Q702" s="284"/>
      <c r="R702" s="284"/>
      <c r="S702" s="284"/>
      <c r="T702" s="285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86" t="s">
        <v>176</v>
      </c>
      <c r="AU702" s="286" t="s">
        <v>91</v>
      </c>
      <c r="AV702" s="13" t="s">
        <v>85</v>
      </c>
      <c r="AW702" s="13" t="s">
        <v>32</v>
      </c>
      <c r="AX702" s="13" t="s">
        <v>78</v>
      </c>
      <c r="AY702" s="286" t="s">
        <v>162</v>
      </c>
    </row>
    <row r="703" s="14" customFormat="1">
      <c r="A703" s="14"/>
      <c r="B703" s="287"/>
      <c r="C703" s="288"/>
      <c r="D703" s="278" t="s">
        <v>176</v>
      </c>
      <c r="E703" s="289" t="s">
        <v>1</v>
      </c>
      <c r="F703" s="290" t="s">
        <v>877</v>
      </c>
      <c r="G703" s="288"/>
      <c r="H703" s="291">
        <v>15.9</v>
      </c>
      <c r="I703" s="292"/>
      <c r="J703" s="288"/>
      <c r="K703" s="288"/>
      <c r="L703" s="293"/>
      <c r="M703" s="294"/>
      <c r="N703" s="295"/>
      <c r="O703" s="295"/>
      <c r="P703" s="295"/>
      <c r="Q703" s="295"/>
      <c r="R703" s="295"/>
      <c r="S703" s="295"/>
      <c r="T703" s="296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97" t="s">
        <v>176</v>
      </c>
      <c r="AU703" s="297" t="s">
        <v>91</v>
      </c>
      <c r="AV703" s="14" t="s">
        <v>91</v>
      </c>
      <c r="AW703" s="14" t="s">
        <v>32</v>
      </c>
      <c r="AX703" s="14" t="s">
        <v>78</v>
      </c>
      <c r="AY703" s="297" t="s">
        <v>162</v>
      </c>
    </row>
    <row r="704" s="13" customFormat="1">
      <c r="A704" s="13"/>
      <c r="B704" s="276"/>
      <c r="C704" s="277"/>
      <c r="D704" s="278" t="s">
        <v>176</v>
      </c>
      <c r="E704" s="279" t="s">
        <v>1</v>
      </c>
      <c r="F704" s="280" t="s">
        <v>628</v>
      </c>
      <c r="G704" s="277"/>
      <c r="H704" s="279" t="s">
        <v>1</v>
      </c>
      <c r="I704" s="281"/>
      <c r="J704" s="277"/>
      <c r="K704" s="277"/>
      <c r="L704" s="282"/>
      <c r="M704" s="283"/>
      <c r="N704" s="284"/>
      <c r="O704" s="284"/>
      <c r="P704" s="284"/>
      <c r="Q704" s="284"/>
      <c r="R704" s="284"/>
      <c r="S704" s="284"/>
      <c r="T704" s="285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86" t="s">
        <v>176</v>
      </c>
      <c r="AU704" s="286" t="s">
        <v>91</v>
      </c>
      <c r="AV704" s="13" t="s">
        <v>85</v>
      </c>
      <c r="AW704" s="13" t="s">
        <v>32</v>
      </c>
      <c r="AX704" s="13" t="s">
        <v>78</v>
      </c>
      <c r="AY704" s="286" t="s">
        <v>162</v>
      </c>
    </row>
    <row r="705" s="14" customFormat="1">
      <c r="A705" s="14"/>
      <c r="B705" s="287"/>
      <c r="C705" s="288"/>
      <c r="D705" s="278" t="s">
        <v>176</v>
      </c>
      <c r="E705" s="289" t="s">
        <v>1</v>
      </c>
      <c r="F705" s="290" t="s">
        <v>880</v>
      </c>
      <c r="G705" s="288"/>
      <c r="H705" s="291">
        <v>1.6799999999999999</v>
      </c>
      <c r="I705" s="292"/>
      <c r="J705" s="288"/>
      <c r="K705" s="288"/>
      <c r="L705" s="293"/>
      <c r="M705" s="294"/>
      <c r="N705" s="295"/>
      <c r="O705" s="295"/>
      <c r="P705" s="295"/>
      <c r="Q705" s="295"/>
      <c r="R705" s="295"/>
      <c r="S705" s="295"/>
      <c r="T705" s="296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97" t="s">
        <v>176</v>
      </c>
      <c r="AU705" s="297" t="s">
        <v>91</v>
      </c>
      <c r="AV705" s="14" t="s">
        <v>91</v>
      </c>
      <c r="AW705" s="14" t="s">
        <v>32</v>
      </c>
      <c r="AX705" s="14" t="s">
        <v>78</v>
      </c>
      <c r="AY705" s="297" t="s">
        <v>162</v>
      </c>
    </row>
    <row r="706" s="13" customFormat="1">
      <c r="A706" s="13"/>
      <c r="B706" s="276"/>
      <c r="C706" s="277"/>
      <c r="D706" s="278" t="s">
        <v>176</v>
      </c>
      <c r="E706" s="279" t="s">
        <v>1</v>
      </c>
      <c r="F706" s="280" t="s">
        <v>205</v>
      </c>
      <c r="G706" s="277"/>
      <c r="H706" s="279" t="s">
        <v>1</v>
      </c>
      <c r="I706" s="281"/>
      <c r="J706" s="277"/>
      <c r="K706" s="277"/>
      <c r="L706" s="282"/>
      <c r="M706" s="283"/>
      <c r="N706" s="284"/>
      <c r="O706" s="284"/>
      <c r="P706" s="284"/>
      <c r="Q706" s="284"/>
      <c r="R706" s="284"/>
      <c r="S706" s="284"/>
      <c r="T706" s="285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86" t="s">
        <v>176</v>
      </c>
      <c r="AU706" s="286" t="s">
        <v>91</v>
      </c>
      <c r="AV706" s="13" t="s">
        <v>85</v>
      </c>
      <c r="AW706" s="13" t="s">
        <v>32</v>
      </c>
      <c r="AX706" s="13" t="s">
        <v>78</v>
      </c>
      <c r="AY706" s="286" t="s">
        <v>162</v>
      </c>
    </row>
    <row r="707" s="14" customFormat="1">
      <c r="A707" s="14"/>
      <c r="B707" s="287"/>
      <c r="C707" s="288"/>
      <c r="D707" s="278" t="s">
        <v>176</v>
      </c>
      <c r="E707" s="289" t="s">
        <v>1</v>
      </c>
      <c r="F707" s="290" t="s">
        <v>880</v>
      </c>
      <c r="G707" s="288"/>
      <c r="H707" s="291">
        <v>1.6799999999999999</v>
      </c>
      <c r="I707" s="292"/>
      <c r="J707" s="288"/>
      <c r="K707" s="288"/>
      <c r="L707" s="293"/>
      <c r="M707" s="294"/>
      <c r="N707" s="295"/>
      <c r="O707" s="295"/>
      <c r="P707" s="295"/>
      <c r="Q707" s="295"/>
      <c r="R707" s="295"/>
      <c r="S707" s="295"/>
      <c r="T707" s="296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97" t="s">
        <v>176</v>
      </c>
      <c r="AU707" s="297" t="s">
        <v>91</v>
      </c>
      <c r="AV707" s="14" t="s">
        <v>91</v>
      </c>
      <c r="AW707" s="14" t="s">
        <v>32</v>
      </c>
      <c r="AX707" s="14" t="s">
        <v>78</v>
      </c>
      <c r="AY707" s="297" t="s">
        <v>162</v>
      </c>
    </row>
    <row r="708" s="13" customFormat="1">
      <c r="A708" s="13"/>
      <c r="B708" s="276"/>
      <c r="C708" s="277"/>
      <c r="D708" s="278" t="s">
        <v>176</v>
      </c>
      <c r="E708" s="279" t="s">
        <v>1</v>
      </c>
      <c r="F708" s="280" t="s">
        <v>433</v>
      </c>
      <c r="G708" s="277"/>
      <c r="H708" s="279" t="s">
        <v>1</v>
      </c>
      <c r="I708" s="281"/>
      <c r="J708" s="277"/>
      <c r="K708" s="277"/>
      <c r="L708" s="282"/>
      <c r="M708" s="283"/>
      <c r="N708" s="284"/>
      <c r="O708" s="284"/>
      <c r="P708" s="284"/>
      <c r="Q708" s="284"/>
      <c r="R708" s="284"/>
      <c r="S708" s="284"/>
      <c r="T708" s="285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86" t="s">
        <v>176</v>
      </c>
      <c r="AU708" s="286" t="s">
        <v>91</v>
      </c>
      <c r="AV708" s="13" t="s">
        <v>85</v>
      </c>
      <c r="AW708" s="13" t="s">
        <v>32</v>
      </c>
      <c r="AX708" s="13" t="s">
        <v>78</v>
      </c>
      <c r="AY708" s="286" t="s">
        <v>162</v>
      </c>
    </row>
    <row r="709" s="14" customFormat="1">
      <c r="A709" s="14"/>
      <c r="B709" s="287"/>
      <c r="C709" s="288"/>
      <c r="D709" s="278" t="s">
        <v>176</v>
      </c>
      <c r="E709" s="289" t="s">
        <v>1</v>
      </c>
      <c r="F709" s="290" t="s">
        <v>881</v>
      </c>
      <c r="G709" s="288"/>
      <c r="H709" s="291">
        <v>1.75</v>
      </c>
      <c r="I709" s="292"/>
      <c r="J709" s="288"/>
      <c r="K709" s="288"/>
      <c r="L709" s="293"/>
      <c r="M709" s="294"/>
      <c r="N709" s="295"/>
      <c r="O709" s="295"/>
      <c r="P709" s="295"/>
      <c r="Q709" s="295"/>
      <c r="R709" s="295"/>
      <c r="S709" s="295"/>
      <c r="T709" s="296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97" t="s">
        <v>176</v>
      </c>
      <c r="AU709" s="297" t="s">
        <v>91</v>
      </c>
      <c r="AV709" s="14" t="s">
        <v>91</v>
      </c>
      <c r="AW709" s="14" t="s">
        <v>32</v>
      </c>
      <c r="AX709" s="14" t="s">
        <v>78</v>
      </c>
      <c r="AY709" s="297" t="s">
        <v>162</v>
      </c>
    </row>
    <row r="710" s="13" customFormat="1">
      <c r="A710" s="13"/>
      <c r="B710" s="276"/>
      <c r="C710" s="277"/>
      <c r="D710" s="278" t="s">
        <v>176</v>
      </c>
      <c r="E710" s="279" t="s">
        <v>1</v>
      </c>
      <c r="F710" s="280" t="s">
        <v>858</v>
      </c>
      <c r="G710" s="277"/>
      <c r="H710" s="279" t="s">
        <v>1</v>
      </c>
      <c r="I710" s="281"/>
      <c r="J710" s="277"/>
      <c r="K710" s="277"/>
      <c r="L710" s="282"/>
      <c r="M710" s="283"/>
      <c r="N710" s="284"/>
      <c r="O710" s="284"/>
      <c r="P710" s="284"/>
      <c r="Q710" s="284"/>
      <c r="R710" s="284"/>
      <c r="S710" s="284"/>
      <c r="T710" s="285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86" t="s">
        <v>176</v>
      </c>
      <c r="AU710" s="286" t="s">
        <v>91</v>
      </c>
      <c r="AV710" s="13" t="s">
        <v>85</v>
      </c>
      <c r="AW710" s="13" t="s">
        <v>32</v>
      </c>
      <c r="AX710" s="13" t="s">
        <v>78</v>
      </c>
      <c r="AY710" s="286" t="s">
        <v>162</v>
      </c>
    </row>
    <row r="711" s="14" customFormat="1">
      <c r="A711" s="14"/>
      <c r="B711" s="287"/>
      <c r="C711" s="288"/>
      <c r="D711" s="278" t="s">
        <v>176</v>
      </c>
      <c r="E711" s="289" t="s">
        <v>1</v>
      </c>
      <c r="F711" s="290" t="s">
        <v>882</v>
      </c>
      <c r="G711" s="288"/>
      <c r="H711" s="291">
        <v>0.98999999999999999</v>
      </c>
      <c r="I711" s="292"/>
      <c r="J711" s="288"/>
      <c r="K711" s="288"/>
      <c r="L711" s="293"/>
      <c r="M711" s="294"/>
      <c r="N711" s="295"/>
      <c r="O711" s="295"/>
      <c r="P711" s="295"/>
      <c r="Q711" s="295"/>
      <c r="R711" s="295"/>
      <c r="S711" s="295"/>
      <c r="T711" s="296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97" t="s">
        <v>176</v>
      </c>
      <c r="AU711" s="297" t="s">
        <v>91</v>
      </c>
      <c r="AV711" s="14" t="s">
        <v>91</v>
      </c>
      <c r="AW711" s="14" t="s">
        <v>32</v>
      </c>
      <c r="AX711" s="14" t="s">
        <v>78</v>
      </c>
      <c r="AY711" s="297" t="s">
        <v>162</v>
      </c>
    </row>
    <row r="712" s="13" customFormat="1">
      <c r="A712" s="13"/>
      <c r="B712" s="276"/>
      <c r="C712" s="277"/>
      <c r="D712" s="278" t="s">
        <v>176</v>
      </c>
      <c r="E712" s="279" t="s">
        <v>1</v>
      </c>
      <c r="F712" s="280" t="s">
        <v>883</v>
      </c>
      <c r="G712" s="277"/>
      <c r="H712" s="279" t="s">
        <v>1</v>
      </c>
      <c r="I712" s="281"/>
      <c r="J712" s="277"/>
      <c r="K712" s="277"/>
      <c r="L712" s="282"/>
      <c r="M712" s="283"/>
      <c r="N712" s="284"/>
      <c r="O712" s="284"/>
      <c r="P712" s="284"/>
      <c r="Q712" s="284"/>
      <c r="R712" s="284"/>
      <c r="S712" s="284"/>
      <c r="T712" s="285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86" t="s">
        <v>176</v>
      </c>
      <c r="AU712" s="286" t="s">
        <v>91</v>
      </c>
      <c r="AV712" s="13" t="s">
        <v>85</v>
      </c>
      <c r="AW712" s="13" t="s">
        <v>32</v>
      </c>
      <c r="AX712" s="13" t="s">
        <v>78</v>
      </c>
      <c r="AY712" s="286" t="s">
        <v>162</v>
      </c>
    </row>
    <row r="713" s="14" customFormat="1">
      <c r="A713" s="14"/>
      <c r="B713" s="287"/>
      <c r="C713" s="288"/>
      <c r="D713" s="278" t="s">
        <v>176</v>
      </c>
      <c r="E713" s="289" t="s">
        <v>1</v>
      </c>
      <c r="F713" s="290" t="s">
        <v>884</v>
      </c>
      <c r="G713" s="288"/>
      <c r="H713" s="291">
        <v>15.119999999999999</v>
      </c>
      <c r="I713" s="292"/>
      <c r="J713" s="288"/>
      <c r="K713" s="288"/>
      <c r="L713" s="293"/>
      <c r="M713" s="294"/>
      <c r="N713" s="295"/>
      <c r="O713" s="295"/>
      <c r="P713" s="295"/>
      <c r="Q713" s="295"/>
      <c r="R713" s="295"/>
      <c r="S713" s="295"/>
      <c r="T713" s="296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97" t="s">
        <v>176</v>
      </c>
      <c r="AU713" s="297" t="s">
        <v>91</v>
      </c>
      <c r="AV713" s="14" t="s">
        <v>91</v>
      </c>
      <c r="AW713" s="14" t="s">
        <v>32</v>
      </c>
      <c r="AX713" s="14" t="s">
        <v>78</v>
      </c>
      <c r="AY713" s="297" t="s">
        <v>162</v>
      </c>
    </row>
    <row r="714" s="13" customFormat="1">
      <c r="A714" s="13"/>
      <c r="B714" s="276"/>
      <c r="C714" s="277"/>
      <c r="D714" s="278" t="s">
        <v>176</v>
      </c>
      <c r="E714" s="279" t="s">
        <v>1</v>
      </c>
      <c r="F714" s="280" t="s">
        <v>885</v>
      </c>
      <c r="G714" s="277"/>
      <c r="H714" s="279" t="s">
        <v>1</v>
      </c>
      <c r="I714" s="281"/>
      <c r="J714" s="277"/>
      <c r="K714" s="277"/>
      <c r="L714" s="282"/>
      <c r="M714" s="283"/>
      <c r="N714" s="284"/>
      <c r="O714" s="284"/>
      <c r="P714" s="284"/>
      <c r="Q714" s="284"/>
      <c r="R714" s="284"/>
      <c r="S714" s="284"/>
      <c r="T714" s="285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86" t="s">
        <v>176</v>
      </c>
      <c r="AU714" s="286" t="s">
        <v>91</v>
      </c>
      <c r="AV714" s="13" t="s">
        <v>85</v>
      </c>
      <c r="AW714" s="13" t="s">
        <v>32</v>
      </c>
      <c r="AX714" s="13" t="s">
        <v>78</v>
      </c>
      <c r="AY714" s="286" t="s">
        <v>162</v>
      </c>
    </row>
    <row r="715" s="14" customFormat="1">
      <c r="A715" s="14"/>
      <c r="B715" s="287"/>
      <c r="C715" s="288"/>
      <c r="D715" s="278" t="s">
        <v>176</v>
      </c>
      <c r="E715" s="289" t="s">
        <v>1</v>
      </c>
      <c r="F715" s="290" t="s">
        <v>886</v>
      </c>
      <c r="G715" s="288"/>
      <c r="H715" s="291">
        <v>19.925000000000001</v>
      </c>
      <c r="I715" s="292"/>
      <c r="J715" s="288"/>
      <c r="K715" s="288"/>
      <c r="L715" s="293"/>
      <c r="M715" s="294"/>
      <c r="N715" s="295"/>
      <c r="O715" s="295"/>
      <c r="P715" s="295"/>
      <c r="Q715" s="295"/>
      <c r="R715" s="295"/>
      <c r="S715" s="295"/>
      <c r="T715" s="296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97" t="s">
        <v>176</v>
      </c>
      <c r="AU715" s="297" t="s">
        <v>91</v>
      </c>
      <c r="AV715" s="14" t="s">
        <v>91</v>
      </c>
      <c r="AW715" s="14" t="s">
        <v>32</v>
      </c>
      <c r="AX715" s="14" t="s">
        <v>78</v>
      </c>
      <c r="AY715" s="297" t="s">
        <v>162</v>
      </c>
    </row>
    <row r="716" s="15" customFormat="1">
      <c r="A716" s="15"/>
      <c r="B716" s="298"/>
      <c r="C716" s="299"/>
      <c r="D716" s="278" t="s">
        <v>176</v>
      </c>
      <c r="E716" s="300" t="s">
        <v>1</v>
      </c>
      <c r="F716" s="301" t="s">
        <v>188</v>
      </c>
      <c r="G716" s="299"/>
      <c r="H716" s="302">
        <v>145.29900000000001</v>
      </c>
      <c r="I716" s="303"/>
      <c r="J716" s="299"/>
      <c r="K716" s="299"/>
      <c r="L716" s="304"/>
      <c r="M716" s="305"/>
      <c r="N716" s="306"/>
      <c r="O716" s="306"/>
      <c r="P716" s="306"/>
      <c r="Q716" s="306"/>
      <c r="R716" s="306"/>
      <c r="S716" s="306"/>
      <c r="T716" s="307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308" t="s">
        <v>176</v>
      </c>
      <c r="AU716" s="308" t="s">
        <v>91</v>
      </c>
      <c r="AV716" s="15" t="s">
        <v>170</v>
      </c>
      <c r="AW716" s="15" t="s">
        <v>32</v>
      </c>
      <c r="AX716" s="15" t="s">
        <v>85</v>
      </c>
      <c r="AY716" s="308" t="s">
        <v>162</v>
      </c>
    </row>
    <row r="717" s="2" customFormat="1" ht="21.75" customHeight="1">
      <c r="A717" s="40"/>
      <c r="B717" s="41"/>
      <c r="C717" s="263" t="s">
        <v>917</v>
      </c>
      <c r="D717" s="263" t="s">
        <v>166</v>
      </c>
      <c r="E717" s="264" t="s">
        <v>918</v>
      </c>
      <c r="F717" s="265" t="s">
        <v>919</v>
      </c>
      <c r="G717" s="266" t="s">
        <v>169</v>
      </c>
      <c r="H717" s="267">
        <v>290.59800000000001</v>
      </c>
      <c r="I717" s="268"/>
      <c r="J717" s="269">
        <f>ROUND(I717*H717,2)</f>
        <v>0</v>
      </c>
      <c r="K717" s="270"/>
      <c r="L717" s="43"/>
      <c r="M717" s="271" t="s">
        <v>1</v>
      </c>
      <c r="N717" s="272" t="s">
        <v>44</v>
      </c>
      <c r="O717" s="93"/>
      <c r="P717" s="273">
        <f>O717*H717</f>
        <v>0</v>
      </c>
      <c r="Q717" s="273">
        <v>0.00012</v>
      </c>
      <c r="R717" s="273">
        <f>Q717*H717</f>
        <v>0.034871760000000002</v>
      </c>
      <c r="S717" s="273">
        <v>0</v>
      </c>
      <c r="T717" s="274">
        <f>S717*H717</f>
        <v>0</v>
      </c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R717" s="275" t="s">
        <v>276</v>
      </c>
      <c r="AT717" s="275" t="s">
        <v>166</v>
      </c>
      <c r="AU717" s="275" t="s">
        <v>91</v>
      </c>
      <c r="AY717" s="17" t="s">
        <v>162</v>
      </c>
      <c r="BE717" s="150">
        <f>IF(N717="základní",J717,0)</f>
        <v>0</v>
      </c>
      <c r="BF717" s="150">
        <f>IF(N717="snížená",J717,0)</f>
        <v>0</v>
      </c>
      <c r="BG717" s="150">
        <f>IF(N717="zákl. přenesená",J717,0)</f>
        <v>0</v>
      </c>
      <c r="BH717" s="150">
        <f>IF(N717="sníž. přenesená",J717,0)</f>
        <v>0</v>
      </c>
      <c r="BI717" s="150">
        <f>IF(N717="nulová",J717,0)</f>
        <v>0</v>
      </c>
      <c r="BJ717" s="17" t="s">
        <v>91</v>
      </c>
      <c r="BK717" s="150">
        <f>ROUND(I717*H717,2)</f>
        <v>0</v>
      </c>
      <c r="BL717" s="17" t="s">
        <v>276</v>
      </c>
      <c r="BM717" s="275" t="s">
        <v>920</v>
      </c>
    </row>
    <row r="718" s="14" customFormat="1">
      <c r="A718" s="14"/>
      <c r="B718" s="287"/>
      <c r="C718" s="288"/>
      <c r="D718" s="278" t="s">
        <v>176</v>
      </c>
      <c r="E718" s="289" t="s">
        <v>1</v>
      </c>
      <c r="F718" s="290" t="s">
        <v>903</v>
      </c>
      <c r="G718" s="288"/>
      <c r="H718" s="291">
        <v>78.748000000000005</v>
      </c>
      <c r="I718" s="292"/>
      <c r="J718" s="288"/>
      <c r="K718" s="288"/>
      <c r="L718" s="293"/>
      <c r="M718" s="294"/>
      <c r="N718" s="295"/>
      <c r="O718" s="295"/>
      <c r="P718" s="295"/>
      <c r="Q718" s="295"/>
      <c r="R718" s="295"/>
      <c r="S718" s="295"/>
      <c r="T718" s="296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97" t="s">
        <v>176</v>
      </c>
      <c r="AU718" s="297" t="s">
        <v>91</v>
      </c>
      <c r="AV718" s="14" t="s">
        <v>91</v>
      </c>
      <c r="AW718" s="14" t="s">
        <v>32</v>
      </c>
      <c r="AX718" s="14" t="s">
        <v>78</v>
      </c>
      <c r="AY718" s="297" t="s">
        <v>162</v>
      </c>
    </row>
    <row r="719" s="14" customFormat="1">
      <c r="A719" s="14"/>
      <c r="B719" s="287"/>
      <c r="C719" s="288"/>
      <c r="D719" s="278" t="s">
        <v>176</v>
      </c>
      <c r="E719" s="289" t="s">
        <v>1</v>
      </c>
      <c r="F719" s="290" t="s">
        <v>904</v>
      </c>
      <c r="G719" s="288"/>
      <c r="H719" s="291">
        <v>211.84999999999999</v>
      </c>
      <c r="I719" s="292"/>
      <c r="J719" s="288"/>
      <c r="K719" s="288"/>
      <c r="L719" s="293"/>
      <c r="M719" s="294"/>
      <c r="N719" s="295"/>
      <c r="O719" s="295"/>
      <c r="P719" s="295"/>
      <c r="Q719" s="295"/>
      <c r="R719" s="295"/>
      <c r="S719" s="295"/>
      <c r="T719" s="296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97" t="s">
        <v>176</v>
      </c>
      <c r="AU719" s="297" t="s">
        <v>91</v>
      </c>
      <c r="AV719" s="14" t="s">
        <v>91</v>
      </c>
      <c r="AW719" s="14" t="s">
        <v>32</v>
      </c>
      <c r="AX719" s="14" t="s">
        <v>78</v>
      </c>
      <c r="AY719" s="297" t="s">
        <v>162</v>
      </c>
    </row>
    <row r="720" s="15" customFormat="1">
      <c r="A720" s="15"/>
      <c r="B720" s="298"/>
      <c r="C720" s="299"/>
      <c r="D720" s="278" t="s">
        <v>176</v>
      </c>
      <c r="E720" s="300" t="s">
        <v>1</v>
      </c>
      <c r="F720" s="301" t="s">
        <v>188</v>
      </c>
      <c r="G720" s="299"/>
      <c r="H720" s="302">
        <v>290.59800000000001</v>
      </c>
      <c r="I720" s="303"/>
      <c r="J720" s="299"/>
      <c r="K720" s="299"/>
      <c r="L720" s="304"/>
      <c r="M720" s="305"/>
      <c r="N720" s="306"/>
      <c r="O720" s="306"/>
      <c r="P720" s="306"/>
      <c r="Q720" s="306"/>
      <c r="R720" s="306"/>
      <c r="S720" s="306"/>
      <c r="T720" s="307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308" t="s">
        <v>176</v>
      </c>
      <c r="AU720" s="308" t="s">
        <v>91</v>
      </c>
      <c r="AV720" s="15" t="s">
        <v>170</v>
      </c>
      <c r="AW720" s="15" t="s">
        <v>32</v>
      </c>
      <c r="AX720" s="15" t="s">
        <v>85</v>
      </c>
      <c r="AY720" s="308" t="s">
        <v>162</v>
      </c>
    </row>
    <row r="721" s="2" customFormat="1" ht="21.75" customHeight="1">
      <c r="A721" s="40"/>
      <c r="B721" s="41"/>
      <c r="C721" s="263" t="s">
        <v>921</v>
      </c>
      <c r="D721" s="263" t="s">
        <v>166</v>
      </c>
      <c r="E721" s="264" t="s">
        <v>922</v>
      </c>
      <c r="F721" s="265" t="s">
        <v>923</v>
      </c>
      <c r="G721" s="266" t="s">
        <v>197</v>
      </c>
      <c r="H721" s="267">
        <v>10</v>
      </c>
      <c r="I721" s="268"/>
      <c r="J721" s="269">
        <f>ROUND(I721*H721,2)</f>
        <v>0</v>
      </c>
      <c r="K721" s="270"/>
      <c r="L721" s="43"/>
      <c r="M721" s="271" t="s">
        <v>1</v>
      </c>
      <c r="N721" s="272" t="s">
        <v>44</v>
      </c>
      <c r="O721" s="93"/>
      <c r="P721" s="273">
        <f>O721*H721</f>
        <v>0</v>
      </c>
      <c r="Q721" s="273">
        <v>1.0000000000000001E-05</v>
      </c>
      <c r="R721" s="273">
        <f>Q721*H721</f>
        <v>0.00010000000000000001</v>
      </c>
      <c r="S721" s="273">
        <v>0</v>
      </c>
      <c r="T721" s="274">
        <f>S721*H721</f>
        <v>0</v>
      </c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R721" s="275" t="s">
        <v>276</v>
      </c>
      <c r="AT721" s="275" t="s">
        <v>166</v>
      </c>
      <c r="AU721" s="275" t="s">
        <v>91</v>
      </c>
      <c r="AY721" s="17" t="s">
        <v>162</v>
      </c>
      <c r="BE721" s="150">
        <f>IF(N721="základní",J721,0)</f>
        <v>0</v>
      </c>
      <c r="BF721" s="150">
        <f>IF(N721="snížená",J721,0)</f>
        <v>0</v>
      </c>
      <c r="BG721" s="150">
        <f>IF(N721="zákl. přenesená",J721,0)</f>
        <v>0</v>
      </c>
      <c r="BH721" s="150">
        <f>IF(N721="sníž. přenesená",J721,0)</f>
        <v>0</v>
      </c>
      <c r="BI721" s="150">
        <f>IF(N721="nulová",J721,0)</f>
        <v>0</v>
      </c>
      <c r="BJ721" s="17" t="s">
        <v>91</v>
      </c>
      <c r="BK721" s="150">
        <f>ROUND(I721*H721,2)</f>
        <v>0</v>
      </c>
      <c r="BL721" s="17" t="s">
        <v>276</v>
      </c>
      <c r="BM721" s="275" t="s">
        <v>924</v>
      </c>
    </row>
    <row r="722" s="2" customFormat="1" ht="21.75" customHeight="1">
      <c r="A722" s="40"/>
      <c r="B722" s="41"/>
      <c r="C722" s="263" t="s">
        <v>925</v>
      </c>
      <c r="D722" s="263" t="s">
        <v>166</v>
      </c>
      <c r="E722" s="264" t="s">
        <v>926</v>
      </c>
      <c r="F722" s="265" t="s">
        <v>927</v>
      </c>
      <c r="G722" s="266" t="s">
        <v>169</v>
      </c>
      <c r="H722" s="267">
        <v>145.29900000000001</v>
      </c>
      <c r="I722" s="268"/>
      <c r="J722" s="269">
        <f>ROUND(I722*H722,2)</f>
        <v>0</v>
      </c>
      <c r="K722" s="270"/>
      <c r="L722" s="43"/>
      <c r="M722" s="271" t="s">
        <v>1</v>
      </c>
      <c r="N722" s="272" t="s">
        <v>44</v>
      </c>
      <c r="O722" s="93"/>
      <c r="P722" s="273">
        <f>O722*H722</f>
        <v>0</v>
      </c>
      <c r="Q722" s="273">
        <v>3.0000000000000001E-05</v>
      </c>
      <c r="R722" s="273">
        <f>Q722*H722</f>
        <v>0.0043589700000000002</v>
      </c>
      <c r="S722" s="273">
        <v>0</v>
      </c>
      <c r="T722" s="274">
        <f>S722*H722</f>
        <v>0</v>
      </c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R722" s="275" t="s">
        <v>276</v>
      </c>
      <c r="AT722" s="275" t="s">
        <v>166</v>
      </c>
      <c r="AU722" s="275" t="s">
        <v>91</v>
      </c>
      <c r="AY722" s="17" t="s">
        <v>162</v>
      </c>
      <c r="BE722" s="150">
        <f>IF(N722="základní",J722,0)</f>
        <v>0</v>
      </c>
      <c r="BF722" s="150">
        <f>IF(N722="snížená",J722,0)</f>
        <v>0</v>
      </c>
      <c r="BG722" s="150">
        <f>IF(N722="zákl. přenesená",J722,0)</f>
        <v>0</v>
      </c>
      <c r="BH722" s="150">
        <f>IF(N722="sníž. přenesená",J722,0)</f>
        <v>0</v>
      </c>
      <c r="BI722" s="150">
        <f>IF(N722="nulová",J722,0)</f>
        <v>0</v>
      </c>
      <c r="BJ722" s="17" t="s">
        <v>91</v>
      </c>
      <c r="BK722" s="150">
        <f>ROUND(I722*H722,2)</f>
        <v>0</v>
      </c>
      <c r="BL722" s="17" t="s">
        <v>276</v>
      </c>
      <c r="BM722" s="275" t="s">
        <v>928</v>
      </c>
    </row>
    <row r="723" s="14" customFormat="1">
      <c r="A723" s="14"/>
      <c r="B723" s="287"/>
      <c r="C723" s="288"/>
      <c r="D723" s="278" t="s">
        <v>176</v>
      </c>
      <c r="E723" s="289" t="s">
        <v>1</v>
      </c>
      <c r="F723" s="290" t="s">
        <v>872</v>
      </c>
      <c r="G723" s="288"/>
      <c r="H723" s="291">
        <v>15.188000000000001</v>
      </c>
      <c r="I723" s="292"/>
      <c r="J723" s="288"/>
      <c r="K723" s="288"/>
      <c r="L723" s="293"/>
      <c r="M723" s="294"/>
      <c r="N723" s="295"/>
      <c r="O723" s="295"/>
      <c r="P723" s="295"/>
      <c r="Q723" s="295"/>
      <c r="R723" s="295"/>
      <c r="S723" s="295"/>
      <c r="T723" s="296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97" t="s">
        <v>176</v>
      </c>
      <c r="AU723" s="297" t="s">
        <v>91</v>
      </c>
      <c r="AV723" s="14" t="s">
        <v>91</v>
      </c>
      <c r="AW723" s="14" t="s">
        <v>32</v>
      </c>
      <c r="AX723" s="14" t="s">
        <v>78</v>
      </c>
      <c r="AY723" s="297" t="s">
        <v>162</v>
      </c>
    </row>
    <row r="724" s="14" customFormat="1">
      <c r="A724" s="14"/>
      <c r="B724" s="287"/>
      <c r="C724" s="288"/>
      <c r="D724" s="278" t="s">
        <v>176</v>
      </c>
      <c r="E724" s="289" t="s">
        <v>1</v>
      </c>
      <c r="F724" s="290" t="s">
        <v>873</v>
      </c>
      <c r="G724" s="288"/>
      <c r="H724" s="291">
        <v>3.645</v>
      </c>
      <c r="I724" s="292"/>
      <c r="J724" s="288"/>
      <c r="K724" s="288"/>
      <c r="L724" s="293"/>
      <c r="M724" s="294"/>
      <c r="N724" s="295"/>
      <c r="O724" s="295"/>
      <c r="P724" s="295"/>
      <c r="Q724" s="295"/>
      <c r="R724" s="295"/>
      <c r="S724" s="295"/>
      <c r="T724" s="296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97" t="s">
        <v>176</v>
      </c>
      <c r="AU724" s="297" t="s">
        <v>91</v>
      </c>
      <c r="AV724" s="14" t="s">
        <v>91</v>
      </c>
      <c r="AW724" s="14" t="s">
        <v>32</v>
      </c>
      <c r="AX724" s="14" t="s">
        <v>78</v>
      </c>
      <c r="AY724" s="297" t="s">
        <v>162</v>
      </c>
    </row>
    <row r="725" s="14" customFormat="1">
      <c r="A725" s="14"/>
      <c r="B725" s="287"/>
      <c r="C725" s="288"/>
      <c r="D725" s="278" t="s">
        <v>176</v>
      </c>
      <c r="E725" s="289" t="s">
        <v>1</v>
      </c>
      <c r="F725" s="290" t="s">
        <v>874</v>
      </c>
      <c r="G725" s="288"/>
      <c r="H725" s="291">
        <v>6.7830000000000004</v>
      </c>
      <c r="I725" s="292"/>
      <c r="J725" s="288"/>
      <c r="K725" s="288"/>
      <c r="L725" s="293"/>
      <c r="M725" s="294"/>
      <c r="N725" s="295"/>
      <c r="O725" s="295"/>
      <c r="P725" s="295"/>
      <c r="Q725" s="295"/>
      <c r="R725" s="295"/>
      <c r="S725" s="295"/>
      <c r="T725" s="296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97" t="s">
        <v>176</v>
      </c>
      <c r="AU725" s="297" t="s">
        <v>91</v>
      </c>
      <c r="AV725" s="14" t="s">
        <v>91</v>
      </c>
      <c r="AW725" s="14" t="s">
        <v>32</v>
      </c>
      <c r="AX725" s="14" t="s">
        <v>78</v>
      </c>
      <c r="AY725" s="297" t="s">
        <v>162</v>
      </c>
    </row>
    <row r="726" s="14" customFormat="1">
      <c r="A726" s="14"/>
      <c r="B726" s="287"/>
      <c r="C726" s="288"/>
      <c r="D726" s="278" t="s">
        <v>176</v>
      </c>
      <c r="E726" s="289" t="s">
        <v>1</v>
      </c>
      <c r="F726" s="290" t="s">
        <v>875</v>
      </c>
      <c r="G726" s="288"/>
      <c r="H726" s="291">
        <v>2.633</v>
      </c>
      <c r="I726" s="292"/>
      <c r="J726" s="288"/>
      <c r="K726" s="288"/>
      <c r="L726" s="293"/>
      <c r="M726" s="294"/>
      <c r="N726" s="295"/>
      <c r="O726" s="295"/>
      <c r="P726" s="295"/>
      <c r="Q726" s="295"/>
      <c r="R726" s="295"/>
      <c r="S726" s="295"/>
      <c r="T726" s="296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97" t="s">
        <v>176</v>
      </c>
      <c r="AU726" s="297" t="s">
        <v>91</v>
      </c>
      <c r="AV726" s="14" t="s">
        <v>91</v>
      </c>
      <c r="AW726" s="14" t="s">
        <v>32</v>
      </c>
      <c r="AX726" s="14" t="s">
        <v>78</v>
      </c>
      <c r="AY726" s="297" t="s">
        <v>162</v>
      </c>
    </row>
    <row r="727" s="14" customFormat="1">
      <c r="A727" s="14"/>
      <c r="B727" s="287"/>
      <c r="C727" s="288"/>
      <c r="D727" s="278" t="s">
        <v>176</v>
      </c>
      <c r="E727" s="289" t="s">
        <v>1</v>
      </c>
      <c r="F727" s="290" t="s">
        <v>876</v>
      </c>
      <c r="G727" s="288"/>
      <c r="H727" s="291">
        <v>11.125</v>
      </c>
      <c r="I727" s="292"/>
      <c r="J727" s="288"/>
      <c r="K727" s="288"/>
      <c r="L727" s="293"/>
      <c r="M727" s="294"/>
      <c r="N727" s="295"/>
      <c r="O727" s="295"/>
      <c r="P727" s="295"/>
      <c r="Q727" s="295"/>
      <c r="R727" s="295"/>
      <c r="S727" s="295"/>
      <c r="T727" s="296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97" t="s">
        <v>176</v>
      </c>
      <c r="AU727" s="297" t="s">
        <v>91</v>
      </c>
      <c r="AV727" s="14" t="s">
        <v>91</v>
      </c>
      <c r="AW727" s="14" t="s">
        <v>32</v>
      </c>
      <c r="AX727" s="14" t="s">
        <v>78</v>
      </c>
      <c r="AY727" s="297" t="s">
        <v>162</v>
      </c>
    </row>
    <row r="728" s="13" customFormat="1">
      <c r="A728" s="13"/>
      <c r="B728" s="276"/>
      <c r="C728" s="277"/>
      <c r="D728" s="278" t="s">
        <v>176</v>
      </c>
      <c r="E728" s="279" t="s">
        <v>1</v>
      </c>
      <c r="F728" s="280" t="s">
        <v>182</v>
      </c>
      <c r="G728" s="277"/>
      <c r="H728" s="279" t="s">
        <v>1</v>
      </c>
      <c r="I728" s="281"/>
      <c r="J728" s="277"/>
      <c r="K728" s="277"/>
      <c r="L728" s="282"/>
      <c r="M728" s="283"/>
      <c r="N728" s="284"/>
      <c r="O728" s="284"/>
      <c r="P728" s="284"/>
      <c r="Q728" s="284"/>
      <c r="R728" s="284"/>
      <c r="S728" s="284"/>
      <c r="T728" s="285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86" t="s">
        <v>176</v>
      </c>
      <c r="AU728" s="286" t="s">
        <v>91</v>
      </c>
      <c r="AV728" s="13" t="s">
        <v>85</v>
      </c>
      <c r="AW728" s="13" t="s">
        <v>32</v>
      </c>
      <c r="AX728" s="13" t="s">
        <v>78</v>
      </c>
      <c r="AY728" s="286" t="s">
        <v>162</v>
      </c>
    </row>
    <row r="729" s="14" customFormat="1">
      <c r="A729" s="14"/>
      <c r="B729" s="287"/>
      <c r="C729" s="288"/>
      <c r="D729" s="278" t="s">
        <v>176</v>
      </c>
      <c r="E729" s="289" t="s">
        <v>1</v>
      </c>
      <c r="F729" s="290" t="s">
        <v>877</v>
      </c>
      <c r="G729" s="288"/>
      <c r="H729" s="291">
        <v>15.9</v>
      </c>
      <c r="I729" s="292"/>
      <c r="J729" s="288"/>
      <c r="K729" s="288"/>
      <c r="L729" s="293"/>
      <c r="M729" s="294"/>
      <c r="N729" s="295"/>
      <c r="O729" s="295"/>
      <c r="P729" s="295"/>
      <c r="Q729" s="295"/>
      <c r="R729" s="295"/>
      <c r="S729" s="295"/>
      <c r="T729" s="296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97" t="s">
        <v>176</v>
      </c>
      <c r="AU729" s="297" t="s">
        <v>91</v>
      </c>
      <c r="AV729" s="14" t="s">
        <v>91</v>
      </c>
      <c r="AW729" s="14" t="s">
        <v>32</v>
      </c>
      <c r="AX729" s="14" t="s">
        <v>78</v>
      </c>
      <c r="AY729" s="297" t="s">
        <v>162</v>
      </c>
    </row>
    <row r="730" s="13" customFormat="1">
      <c r="A730" s="13"/>
      <c r="B730" s="276"/>
      <c r="C730" s="277"/>
      <c r="D730" s="278" t="s">
        <v>176</v>
      </c>
      <c r="E730" s="279" t="s">
        <v>1</v>
      </c>
      <c r="F730" s="280" t="s">
        <v>855</v>
      </c>
      <c r="G730" s="277"/>
      <c r="H730" s="279" t="s">
        <v>1</v>
      </c>
      <c r="I730" s="281"/>
      <c r="J730" s="277"/>
      <c r="K730" s="277"/>
      <c r="L730" s="282"/>
      <c r="M730" s="283"/>
      <c r="N730" s="284"/>
      <c r="O730" s="284"/>
      <c r="P730" s="284"/>
      <c r="Q730" s="284"/>
      <c r="R730" s="284"/>
      <c r="S730" s="284"/>
      <c r="T730" s="285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86" t="s">
        <v>176</v>
      </c>
      <c r="AU730" s="286" t="s">
        <v>91</v>
      </c>
      <c r="AV730" s="13" t="s">
        <v>85</v>
      </c>
      <c r="AW730" s="13" t="s">
        <v>32</v>
      </c>
      <c r="AX730" s="13" t="s">
        <v>78</v>
      </c>
      <c r="AY730" s="286" t="s">
        <v>162</v>
      </c>
    </row>
    <row r="731" s="14" customFormat="1">
      <c r="A731" s="14"/>
      <c r="B731" s="287"/>
      <c r="C731" s="288"/>
      <c r="D731" s="278" t="s">
        <v>176</v>
      </c>
      <c r="E731" s="289" t="s">
        <v>1</v>
      </c>
      <c r="F731" s="290" t="s">
        <v>878</v>
      </c>
      <c r="G731" s="288"/>
      <c r="H731" s="291">
        <v>8.8800000000000008</v>
      </c>
      <c r="I731" s="292"/>
      <c r="J731" s="288"/>
      <c r="K731" s="288"/>
      <c r="L731" s="293"/>
      <c r="M731" s="294"/>
      <c r="N731" s="295"/>
      <c r="O731" s="295"/>
      <c r="P731" s="295"/>
      <c r="Q731" s="295"/>
      <c r="R731" s="295"/>
      <c r="S731" s="295"/>
      <c r="T731" s="296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97" t="s">
        <v>176</v>
      </c>
      <c r="AU731" s="297" t="s">
        <v>91</v>
      </c>
      <c r="AV731" s="14" t="s">
        <v>91</v>
      </c>
      <c r="AW731" s="14" t="s">
        <v>32</v>
      </c>
      <c r="AX731" s="14" t="s">
        <v>78</v>
      </c>
      <c r="AY731" s="297" t="s">
        <v>162</v>
      </c>
    </row>
    <row r="732" s="13" customFormat="1">
      <c r="A732" s="13"/>
      <c r="B732" s="276"/>
      <c r="C732" s="277"/>
      <c r="D732" s="278" t="s">
        <v>176</v>
      </c>
      <c r="E732" s="279" t="s">
        <v>1</v>
      </c>
      <c r="F732" s="280" t="s">
        <v>184</v>
      </c>
      <c r="G732" s="277"/>
      <c r="H732" s="279" t="s">
        <v>1</v>
      </c>
      <c r="I732" s="281"/>
      <c r="J732" s="277"/>
      <c r="K732" s="277"/>
      <c r="L732" s="282"/>
      <c r="M732" s="283"/>
      <c r="N732" s="284"/>
      <c r="O732" s="284"/>
      <c r="P732" s="284"/>
      <c r="Q732" s="284"/>
      <c r="R732" s="284"/>
      <c r="S732" s="284"/>
      <c r="T732" s="285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86" t="s">
        <v>176</v>
      </c>
      <c r="AU732" s="286" t="s">
        <v>91</v>
      </c>
      <c r="AV732" s="13" t="s">
        <v>85</v>
      </c>
      <c r="AW732" s="13" t="s">
        <v>32</v>
      </c>
      <c r="AX732" s="13" t="s">
        <v>78</v>
      </c>
      <c r="AY732" s="286" t="s">
        <v>162</v>
      </c>
    </row>
    <row r="733" s="14" customFormat="1">
      <c r="A733" s="14"/>
      <c r="B733" s="287"/>
      <c r="C733" s="288"/>
      <c r="D733" s="278" t="s">
        <v>176</v>
      </c>
      <c r="E733" s="289" t="s">
        <v>1</v>
      </c>
      <c r="F733" s="290" t="s">
        <v>879</v>
      </c>
      <c r="G733" s="288"/>
      <c r="H733" s="291">
        <v>24.100000000000001</v>
      </c>
      <c r="I733" s="292"/>
      <c r="J733" s="288"/>
      <c r="K733" s="288"/>
      <c r="L733" s="293"/>
      <c r="M733" s="294"/>
      <c r="N733" s="295"/>
      <c r="O733" s="295"/>
      <c r="P733" s="295"/>
      <c r="Q733" s="295"/>
      <c r="R733" s="295"/>
      <c r="S733" s="295"/>
      <c r="T733" s="296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97" t="s">
        <v>176</v>
      </c>
      <c r="AU733" s="297" t="s">
        <v>91</v>
      </c>
      <c r="AV733" s="14" t="s">
        <v>91</v>
      </c>
      <c r="AW733" s="14" t="s">
        <v>32</v>
      </c>
      <c r="AX733" s="14" t="s">
        <v>78</v>
      </c>
      <c r="AY733" s="297" t="s">
        <v>162</v>
      </c>
    </row>
    <row r="734" s="13" customFormat="1">
      <c r="A734" s="13"/>
      <c r="B734" s="276"/>
      <c r="C734" s="277"/>
      <c r="D734" s="278" t="s">
        <v>176</v>
      </c>
      <c r="E734" s="279" t="s">
        <v>1</v>
      </c>
      <c r="F734" s="280" t="s">
        <v>186</v>
      </c>
      <c r="G734" s="277"/>
      <c r="H734" s="279" t="s">
        <v>1</v>
      </c>
      <c r="I734" s="281"/>
      <c r="J734" s="277"/>
      <c r="K734" s="277"/>
      <c r="L734" s="282"/>
      <c r="M734" s="283"/>
      <c r="N734" s="284"/>
      <c r="O734" s="284"/>
      <c r="P734" s="284"/>
      <c r="Q734" s="284"/>
      <c r="R734" s="284"/>
      <c r="S734" s="284"/>
      <c r="T734" s="285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86" t="s">
        <v>176</v>
      </c>
      <c r="AU734" s="286" t="s">
        <v>91</v>
      </c>
      <c r="AV734" s="13" t="s">
        <v>85</v>
      </c>
      <c r="AW734" s="13" t="s">
        <v>32</v>
      </c>
      <c r="AX734" s="13" t="s">
        <v>78</v>
      </c>
      <c r="AY734" s="286" t="s">
        <v>162</v>
      </c>
    </row>
    <row r="735" s="14" customFormat="1">
      <c r="A735" s="14"/>
      <c r="B735" s="287"/>
      <c r="C735" s="288"/>
      <c r="D735" s="278" t="s">
        <v>176</v>
      </c>
      <c r="E735" s="289" t="s">
        <v>1</v>
      </c>
      <c r="F735" s="290" t="s">
        <v>877</v>
      </c>
      <c r="G735" s="288"/>
      <c r="H735" s="291">
        <v>15.9</v>
      </c>
      <c r="I735" s="292"/>
      <c r="J735" s="288"/>
      <c r="K735" s="288"/>
      <c r="L735" s="293"/>
      <c r="M735" s="294"/>
      <c r="N735" s="295"/>
      <c r="O735" s="295"/>
      <c r="P735" s="295"/>
      <c r="Q735" s="295"/>
      <c r="R735" s="295"/>
      <c r="S735" s="295"/>
      <c r="T735" s="296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97" t="s">
        <v>176</v>
      </c>
      <c r="AU735" s="297" t="s">
        <v>91</v>
      </c>
      <c r="AV735" s="14" t="s">
        <v>91</v>
      </c>
      <c r="AW735" s="14" t="s">
        <v>32</v>
      </c>
      <c r="AX735" s="14" t="s">
        <v>78</v>
      </c>
      <c r="AY735" s="297" t="s">
        <v>162</v>
      </c>
    </row>
    <row r="736" s="13" customFormat="1">
      <c r="A736" s="13"/>
      <c r="B736" s="276"/>
      <c r="C736" s="277"/>
      <c r="D736" s="278" t="s">
        <v>176</v>
      </c>
      <c r="E736" s="279" t="s">
        <v>1</v>
      </c>
      <c r="F736" s="280" t="s">
        <v>628</v>
      </c>
      <c r="G736" s="277"/>
      <c r="H736" s="279" t="s">
        <v>1</v>
      </c>
      <c r="I736" s="281"/>
      <c r="J736" s="277"/>
      <c r="K736" s="277"/>
      <c r="L736" s="282"/>
      <c r="M736" s="283"/>
      <c r="N736" s="284"/>
      <c r="O736" s="284"/>
      <c r="P736" s="284"/>
      <c r="Q736" s="284"/>
      <c r="R736" s="284"/>
      <c r="S736" s="284"/>
      <c r="T736" s="285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86" t="s">
        <v>176</v>
      </c>
      <c r="AU736" s="286" t="s">
        <v>91</v>
      </c>
      <c r="AV736" s="13" t="s">
        <v>85</v>
      </c>
      <c r="AW736" s="13" t="s">
        <v>32</v>
      </c>
      <c r="AX736" s="13" t="s">
        <v>78</v>
      </c>
      <c r="AY736" s="286" t="s">
        <v>162</v>
      </c>
    </row>
    <row r="737" s="14" customFormat="1">
      <c r="A737" s="14"/>
      <c r="B737" s="287"/>
      <c r="C737" s="288"/>
      <c r="D737" s="278" t="s">
        <v>176</v>
      </c>
      <c r="E737" s="289" t="s">
        <v>1</v>
      </c>
      <c r="F737" s="290" t="s">
        <v>880</v>
      </c>
      <c r="G737" s="288"/>
      <c r="H737" s="291">
        <v>1.6799999999999999</v>
      </c>
      <c r="I737" s="292"/>
      <c r="J737" s="288"/>
      <c r="K737" s="288"/>
      <c r="L737" s="293"/>
      <c r="M737" s="294"/>
      <c r="N737" s="295"/>
      <c r="O737" s="295"/>
      <c r="P737" s="295"/>
      <c r="Q737" s="295"/>
      <c r="R737" s="295"/>
      <c r="S737" s="295"/>
      <c r="T737" s="296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97" t="s">
        <v>176</v>
      </c>
      <c r="AU737" s="297" t="s">
        <v>91</v>
      </c>
      <c r="AV737" s="14" t="s">
        <v>91</v>
      </c>
      <c r="AW737" s="14" t="s">
        <v>32</v>
      </c>
      <c r="AX737" s="14" t="s">
        <v>78</v>
      </c>
      <c r="AY737" s="297" t="s">
        <v>162</v>
      </c>
    </row>
    <row r="738" s="13" customFormat="1">
      <c r="A738" s="13"/>
      <c r="B738" s="276"/>
      <c r="C738" s="277"/>
      <c r="D738" s="278" t="s">
        <v>176</v>
      </c>
      <c r="E738" s="279" t="s">
        <v>1</v>
      </c>
      <c r="F738" s="280" t="s">
        <v>205</v>
      </c>
      <c r="G738" s="277"/>
      <c r="H738" s="279" t="s">
        <v>1</v>
      </c>
      <c r="I738" s="281"/>
      <c r="J738" s="277"/>
      <c r="K738" s="277"/>
      <c r="L738" s="282"/>
      <c r="M738" s="283"/>
      <c r="N738" s="284"/>
      <c r="O738" s="284"/>
      <c r="P738" s="284"/>
      <c r="Q738" s="284"/>
      <c r="R738" s="284"/>
      <c r="S738" s="284"/>
      <c r="T738" s="285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86" t="s">
        <v>176</v>
      </c>
      <c r="AU738" s="286" t="s">
        <v>91</v>
      </c>
      <c r="AV738" s="13" t="s">
        <v>85</v>
      </c>
      <c r="AW738" s="13" t="s">
        <v>32</v>
      </c>
      <c r="AX738" s="13" t="s">
        <v>78</v>
      </c>
      <c r="AY738" s="286" t="s">
        <v>162</v>
      </c>
    </row>
    <row r="739" s="14" customFormat="1">
      <c r="A739" s="14"/>
      <c r="B739" s="287"/>
      <c r="C739" s="288"/>
      <c r="D739" s="278" t="s">
        <v>176</v>
      </c>
      <c r="E739" s="289" t="s">
        <v>1</v>
      </c>
      <c r="F739" s="290" t="s">
        <v>880</v>
      </c>
      <c r="G739" s="288"/>
      <c r="H739" s="291">
        <v>1.6799999999999999</v>
      </c>
      <c r="I739" s="292"/>
      <c r="J739" s="288"/>
      <c r="K739" s="288"/>
      <c r="L739" s="293"/>
      <c r="M739" s="294"/>
      <c r="N739" s="295"/>
      <c r="O739" s="295"/>
      <c r="P739" s="295"/>
      <c r="Q739" s="295"/>
      <c r="R739" s="295"/>
      <c r="S739" s="295"/>
      <c r="T739" s="296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97" t="s">
        <v>176</v>
      </c>
      <c r="AU739" s="297" t="s">
        <v>91</v>
      </c>
      <c r="AV739" s="14" t="s">
        <v>91</v>
      </c>
      <c r="AW739" s="14" t="s">
        <v>32</v>
      </c>
      <c r="AX739" s="14" t="s">
        <v>78</v>
      </c>
      <c r="AY739" s="297" t="s">
        <v>162</v>
      </c>
    </row>
    <row r="740" s="13" customFormat="1">
      <c r="A740" s="13"/>
      <c r="B740" s="276"/>
      <c r="C740" s="277"/>
      <c r="D740" s="278" t="s">
        <v>176</v>
      </c>
      <c r="E740" s="279" t="s">
        <v>1</v>
      </c>
      <c r="F740" s="280" t="s">
        <v>433</v>
      </c>
      <c r="G740" s="277"/>
      <c r="H740" s="279" t="s">
        <v>1</v>
      </c>
      <c r="I740" s="281"/>
      <c r="J740" s="277"/>
      <c r="K740" s="277"/>
      <c r="L740" s="282"/>
      <c r="M740" s="283"/>
      <c r="N740" s="284"/>
      <c r="O740" s="284"/>
      <c r="P740" s="284"/>
      <c r="Q740" s="284"/>
      <c r="R740" s="284"/>
      <c r="S740" s="284"/>
      <c r="T740" s="285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86" t="s">
        <v>176</v>
      </c>
      <c r="AU740" s="286" t="s">
        <v>91</v>
      </c>
      <c r="AV740" s="13" t="s">
        <v>85</v>
      </c>
      <c r="AW740" s="13" t="s">
        <v>32</v>
      </c>
      <c r="AX740" s="13" t="s">
        <v>78</v>
      </c>
      <c r="AY740" s="286" t="s">
        <v>162</v>
      </c>
    </row>
    <row r="741" s="14" customFormat="1">
      <c r="A741" s="14"/>
      <c r="B741" s="287"/>
      <c r="C741" s="288"/>
      <c r="D741" s="278" t="s">
        <v>176</v>
      </c>
      <c r="E741" s="289" t="s">
        <v>1</v>
      </c>
      <c r="F741" s="290" t="s">
        <v>881</v>
      </c>
      <c r="G741" s="288"/>
      <c r="H741" s="291">
        <v>1.75</v>
      </c>
      <c r="I741" s="292"/>
      <c r="J741" s="288"/>
      <c r="K741" s="288"/>
      <c r="L741" s="293"/>
      <c r="M741" s="294"/>
      <c r="N741" s="295"/>
      <c r="O741" s="295"/>
      <c r="P741" s="295"/>
      <c r="Q741" s="295"/>
      <c r="R741" s="295"/>
      <c r="S741" s="295"/>
      <c r="T741" s="296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97" t="s">
        <v>176</v>
      </c>
      <c r="AU741" s="297" t="s">
        <v>91</v>
      </c>
      <c r="AV741" s="14" t="s">
        <v>91</v>
      </c>
      <c r="AW741" s="14" t="s">
        <v>32</v>
      </c>
      <c r="AX741" s="14" t="s">
        <v>78</v>
      </c>
      <c r="AY741" s="297" t="s">
        <v>162</v>
      </c>
    </row>
    <row r="742" s="13" customFormat="1">
      <c r="A742" s="13"/>
      <c r="B742" s="276"/>
      <c r="C742" s="277"/>
      <c r="D742" s="278" t="s">
        <v>176</v>
      </c>
      <c r="E742" s="279" t="s">
        <v>1</v>
      </c>
      <c r="F742" s="280" t="s">
        <v>858</v>
      </c>
      <c r="G742" s="277"/>
      <c r="H742" s="279" t="s">
        <v>1</v>
      </c>
      <c r="I742" s="281"/>
      <c r="J742" s="277"/>
      <c r="K742" s="277"/>
      <c r="L742" s="282"/>
      <c r="M742" s="283"/>
      <c r="N742" s="284"/>
      <c r="O742" s="284"/>
      <c r="P742" s="284"/>
      <c r="Q742" s="284"/>
      <c r="R742" s="284"/>
      <c r="S742" s="284"/>
      <c r="T742" s="285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86" t="s">
        <v>176</v>
      </c>
      <c r="AU742" s="286" t="s">
        <v>91</v>
      </c>
      <c r="AV742" s="13" t="s">
        <v>85</v>
      </c>
      <c r="AW742" s="13" t="s">
        <v>32</v>
      </c>
      <c r="AX742" s="13" t="s">
        <v>78</v>
      </c>
      <c r="AY742" s="286" t="s">
        <v>162</v>
      </c>
    </row>
    <row r="743" s="14" customFormat="1">
      <c r="A743" s="14"/>
      <c r="B743" s="287"/>
      <c r="C743" s="288"/>
      <c r="D743" s="278" t="s">
        <v>176</v>
      </c>
      <c r="E743" s="289" t="s">
        <v>1</v>
      </c>
      <c r="F743" s="290" t="s">
        <v>882</v>
      </c>
      <c r="G743" s="288"/>
      <c r="H743" s="291">
        <v>0.98999999999999999</v>
      </c>
      <c r="I743" s="292"/>
      <c r="J743" s="288"/>
      <c r="K743" s="288"/>
      <c r="L743" s="293"/>
      <c r="M743" s="294"/>
      <c r="N743" s="295"/>
      <c r="O743" s="295"/>
      <c r="P743" s="295"/>
      <c r="Q743" s="295"/>
      <c r="R743" s="295"/>
      <c r="S743" s="295"/>
      <c r="T743" s="296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97" t="s">
        <v>176</v>
      </c>
      <c r="AU743" s="297" t="s">
        <v>91</v>
      </c>
      <c r="AV743" s="14" t="s">
        <v>91</v>
      </c>
      <c r="AW743" s="14" t="s">
        <v>32</v>
      </c>
      <c r="AX743" s="14" t="s">
        <v>78</v>
      </c>
      <c r="AY743" s="297" t="s">
        <v>162</v>
      </c>
    </row>
    <row r="744" s="13" customFormat="1">
      <c r="A744" s="13"/>
      <c r="B744" s="276"/>
      <c r="C744" s="277"/>
      <c r="D744" s="278" t="s">
        <v>176</v>
      </c>
      <c r="E744" s="279" t="s">
        <v>1</v>
      </c>
      <c r="F744" s="280" t="s">
        <v>883</v>
      </c>
      <c r="G744" s="277"/>
      <c r="H744" s="279" t="s">
        <v>1</v>
      </c>
      <c r="I744" s="281"/>
      <c r="J744" s="277"/>
      <c r="K744" s="277"/>
      <c r="L744" s="282"/>
      <c r="M744" s="283"/>
      <c r="N744" s="284"/>
      <c r="O744" s="284"/>
      <c r="P744" s="284"/>
      <c r="Q744" s="284"/>
      <c r="R744" s="284"/>
      <c r="S744" s="284"/>
      <c r="T744" s="285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86" t="s">
        <v>176</v>
      </c>
      <c r="AU744" s="286" t="s">
        <v>91</v>
      </c>
      <c r="AV744" s="13" t="s">
        <v>85</v>
      </c>
      <c r="AW744" s="13" t="s">
        <v>32</v>
      </c>
      <c r="AX744" s="13" t="s">
        <v>78</v>
      </c>
      <c r="AY744" s="286" t="s">
        <v>162</v>
      </c>
    </row>
    <row r="745" s="14" customFormat="1">
      <c r="A745" s="14"/>
      <c r="B745" s="287"/>
      <c r="C745" s="288"/>
      <c r="D745" s="278" t="s">
        <v>176</v>
      </c>
      <c r="E745" s="289" t="s">
        <v>1</v>
      </c>
      <c r="F745" s="290" t="s">
        <v>884</v>
      </c>
      <c r="G745" s="288"/>
      <c r="H745" s="291">
        <v>15.119999999999999</v>
      </c>
      <c r="I745" s="292"/>
      <c r="J745" s="288"/>
      <c r="K745" s="288"/>
      <c r="L745" s="293"/>
      <c r="M745" s="294"/>
      <c r="N745" s="295"/>
      <c r="O745" s="295"/>
      <c r="P745" s="295"/>
      <c r="Q745" s="295"/>
      <c r="R745" s="295"/>
      <c r="S745" s="295"/>
      <c r="T745" s="296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97" t="s">
        <v>176</v>
      </c>
      <c r="AU745" s="297" t="s">
        <v>91</v>
      </c>
      <c r="AV745" s="14" t="s">
        <v>91</v>
      </c>
      <c r="AW745" s="14" t="s">
        <v>32</v>
      </c>
      <c r="AX745" s="14" t="s">
        <v>78</v>
      </c>
      <c r="AY745" s="297" t="s">
        <v>162</v>
      </c>
    </row>
    <row r="746" s="13" customFormat="1">
      <c r="A746" s="13"/>
      <c r="B746" s="276"/>
      <c r="C746" s="277"/>
      <c r="D746" s="278" t="s">
        <v>176</v>
      </c>
      <c r="E746" s="279" t="s">
        <v>1</v>
      </c>
      <c r="F746" s="280" t="s">
        <v>885</v>
      </c>
      <c r="G746" s="277"/>
      <c r="H746" s="279" t="s">
        <v>1</v>
      </c>
      <c r="I746" s="281"/>
      <c r="J746" s="277"/>
      <c r="K746" s="277"/>
      <c r="L746" s="282"/>
      <c r="M746" s="283"/>
      <c r="N746" s="284"/>
      <c r="O746" s="284"/>
      <c r="P746" s="284"/>
      <c r="Q746" s="284"/>
      <c r="R746" s="284"/>
      <c r="S746" s="284"/>
      <c r="T746" s="285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86" t="s">
        <v>176</v>
      </c>
      <c r="AU746" s="286" t="s">
        <v>91</v>
      </c>
      <c r="AV746" s="13" t="s">
        <v>85</v>
      </c>
      <c r="AW746" s="13" t="s">
        <v>32</v>
      </c>
      <c r="AX746" s="13" t="s">
        <v>78</v>
      </c>
      <c r="AY746" s="286" t="s">
        <v>162</v>
      </c>
    </row>
    <row r="747" s="14" customFormat="1">
      <c r="A747" s="14"/>
      <c r="B747" s="287"/>
      <c r="C747" s="288"/>
      <c r="D747" s="278" t="s">
        <v>176</v>
      </c>
      <c r="E747" s="289" t="s">
        <v>1</v>
      </c>
      <c r="F747" s="290" t="s">
        <v>886</v>
      </c>
      <c r="G747" s="288"/>
      <c r="H747" s="291">
        <v>19.925000000000001</v>
      </c>
      <c r="I747" s="292"/>
      <c r="J747" s="288"/>
      <c r="K747" s="288"/>
      <c r="L747" s="293"/>
      <c r="M747" s="294"/>
      <c r="N747" s="295"/>
      <c r="O747" s="295"/>
      <c r="P747" s="295"/>
      <c r="Q747" s="295"/>
      <c r="R747" s="295"/>
      <c r="S747" s="295"/>
      <c r="T747" s="296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97" t="s">
        <v>176</v>
      </c>
      <c r="AU747" s="297" t="s">
        <v>91</v>
      </c>
      <c r="AV747" s="14" t="s">
        <v>91</v>
      </c>
      <c r="AW747" s="14" t="s">
        <v>32</v>
      </c>
      <c r="AX747" s="14" t="s">
        <v>78</v>
      </c>
      <c r="AY747" s="297" t="s">
        <v>162</v>
      </c>
    </row>
    <row r="748" s="15" customFormat="1">
      <c r="A748" s="15"/>
      <c r="B748" s="298"/>
      <c r="C748" s="299"/>
      <c r="D748" s="278" t="s">
        <v>176</v>
      </c>
      <c r="E748" s="300" t="s">
        <v>1</v>
      </c>
      <c r="F748" s="301" t="s">
        <v>188</v>
      </c>
      <c r="G748" s="299"/>
      <c r="H748" s="302">
        <v>145.29900000000001</v>
      </c>
      <c r="I748" s="303"/>
      <c r="J748" s="299"/>
      <c r="K748" s="299"/>
      <c r="L748" s="304"/>
      <c r="M748" s="305"/>
      <c r="N748" s="306"/>
      <c r="O748" s="306"/>
      <c r="P748" s="306"/>
      <c r="Q748" s="306"/>
      <c r="R748" s="306"/>
      <c r="S748" s="306"/>
      <c r="T748" s="307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308" t="s">
        <v>176</v>
      </c>
      <c r="AU748" s="308" t="s">
        <v>91</v>
      </c>
      <c r="AV748" s="15" t="s">
        <v>170</v>
      </c>
      <c r="AW748" s="15" t="s">
        <v>32</v>
      </c>
      <c r="AX748" s="15" t="s">
        <v>85</v>
      </c>
      <c r="AY748" s="308" t="s">
        <v>162</v>
      </c>
    </row>
    <row r="749" s="2" customFormat="1" ht="21.75" customHeight="1">
      <c r="A749" s="40"/>
      <c r="B749" s="41"/>
      <c r="C749" s="263" t="s">
        <v>929</v>
      </c>
      <c r="D749" s="263" t="s">
        <v>166</v>
      </c>
      <c r="E749" s="264" t="s">
        <v>930</v>
      </c>
      <c r="F749" s="265" t="s">
        <v>931</v>
      </c>
      <c r="G749" s="266" t="s">
        <v>169</v>
      </c>
      <c r="H749" s="267">
        <v>4.3200000000000003</v>
      </c>
      <c r="I749" s="268"/>
      <c r="J749" s="269">
        <f>ROUND(I749*H749,2)</f>
        <v>0</v>
      </c>
      <c r="K749" s="270"/>
      <c r="L749" s="43"/>
      <c r="M749" s="271" t="s">
        <v>1</v>
      </c>
      <c r="N749" s="272" t="s">
        <v>44</v>
      </c>
      <c r="O749" s="93"/>
      <c r="P749" s="273">
        <f>O749*H749</f>
        <v>0</v>
      </c>
      <c r="Q749" s="273">
        <v>6.0000000000000002E-05</v>
      </c>
      <c r="R749" s="273">
        <f>Q749*H749</f>
        <v>0.00025920000000000001</v>
      </c>
      <c r="S749" s="273">
        <v>0</v>
      </c>
      <c r="T749" s="274">
        <f>S749*H749</f>
        <v>0</v>
      </c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R749" s="275" t="s">
        <v>276</v>
      </c>
      <c r="AT749" s="275" t="s">
        <v>166</v>
      </c>
      <c r="AU749" s="275" t="s">
        <v>91</v>
      </c>
      <c r="AY749" s="17" t="s">
        <v>162</v>
      </c>
      <c r="BE749" s="150">
        <f>IF(N749="základní",J749,0)</f>
        <v>0</v>
      </c>
      <c r="BF749" s="150">
        <f>IF(N749="snížená",J749,0)</f>
        <v>0</v>
      </c>
      <c r="BG749" s="150">
        <f>IF(N749="zákl. přenesená",J749,0)</f>
        <v>0</v>
      </c>
      <c r="BH749" s="150">
        <f>IF(N749="sníž. přenesená",J749,0)</f>
        <v>0</v>
      </c>
      <c r="BI749" s="150">
        <f>IF(N749="nulová",J749,0)</f>
        <v>0</v>
      </c>
      <c r="BJ749" s="17" t="s">
        <v>91</v>
      </c>
      <c r="BK749" s="150">
        <f>ROUND(I749*H749,2)</f>
        <v>0</v>
      </c>
      <c r="BL749" s="17" t="s">
        <v>276</v>
      </c>
      <c r="BM749" s="275" t="s">
        <v>932</v>
      </c>
    </row>
    <row r="750" s="13" customFormat="1">
      <c r="A750" s="13"/>
      <c r="B750" s="276"/>
      <c r="C750" s="277"/>
      <c r="D750" s="278" t="s">
        <v>176</v>
      </c>
      <c r="E750" s="279" t="s">
        <v>1</v>
      </c>
      <c r="F750" s="280" t="s">
        <v>933</v>
      </c>
      <c r="G750" s="277"/>
      <c r="H750" s="279" t="s">
        <v>1</v>
      </c>
      <c r="I750" s="281"/>
      <c r="J750" s="277"/>
      <c r="K750" s="277"/>
      <c r="L750" s="282"/>
      <c r="M750" s="283"/>
      <c r="N750" s="284"/>
      <c r="O750" s="284"/>
      <c r="P750" s="284"/>
      <c r="Q750" s="284"/>
      <c r="R750" s="284"/>
      <c r="S750" s="284"/>
      <c r="T750" s="285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86" t="s">
        <v>176</v>
      </c>
      <c r="AU750" s="286" t="s">
        <v>91</v>
      </c>
      <c r="AV750" s="13" t="s">
        <v>85</v>
      </c>
      <c r="AW750" s="13" t="s">
        <v>32</v>
      </c>
      <c r="AX750" s="13" t="s">
        <v>78</v>
      </c>
      <c r="AY750" s="286" t="s">
        <v>162</v>
      </c>
    </row>
    <row r="751" s="14" customFormat="1">
      <c r="A751" s="14"/>
      <c r="B751" s="287"/>
      <c r="C751" s="288"/>
      <c r="D751" s="278" t="s">
        <v>176</v>
      </c>
      <c r="E751" s="289" t="s">
        <v>1</v>
      </c>
      <c r="F751" s="290" t="s">
        <v>934</v>
      </c>
      <c r="G751" s="288"/>
      <c r="H751" s="291">
        <v>4.3200000000000003</v>
      </c>
      <c r="I751" s="292"/>
      <c r="J751" s="288"/>
      <c r="K751" s="288"/>
      <c r="L751" s="293"/>
      <c r="M751" s="294"/>
      <c r="N751" s="295"/>
      <c r="O751" s="295"/>
      <c r="P751" s="295"/>
      <c r="Q751" s="295"/>
      <c r="R751" s="295"/>
      <c r="S751" s="295"/>
      <c r="T751" s="296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97" t="s">
        <v>176</v>
      </c>
      <c r="AU751" s="297" t="s">
        <v>91</v>
      </c>
      <c r="AV751" s="14" t="s">
        <v>91</v>
      </c>
      <c r="AW751" s="14" t="s">
        <v>32</v>
      </c>
      <c r="AX751" s="14" t="s">
        <v>85</v>
      </c>
      <c r="AY751" s="297" t="s">
        <v>162</v>
      </c>
    </row>
    <row r="752" s="2" customFormat="1" ht="21.75" customHeight="1">
      <c r="A752" s="40"/>
      <c r="B752" s="41"/>
      <c r="C752" s="263" t="s">
        <v>935</v>
      </c>
      <c r="D752" s="263" t="s">
        <v>166</v>
      </c>
      <c r="E752" s="264" t="s">
        <v>936</v>
      </c>
      <c r="F752" s="265" t="s">
        <v>937</v>
      </c>
      <c r="G752" s="266" t="s">
        <v>169</v>
      </c>
      <c r="H752" s="267">
        <v>4.3200000000000003</v>
      </c>
      <c r="I752" s="268"/>
      <c r="J752" s="269">
        <f>ROUND(I752*H752,2)</f>
        <v>0</v>
      </c>
      <c r="K752" s="270"/>
      <c r="L752" s="43"/>
      <c r="M752" s="271" t="s">
        <v>1</v>
      </c>
      <c r="N752" s="272" t="s">
        <v>44</v>
      </c>
      <c r="O752" s="93"/>
      <c r="P752" s="273">
        <f>O752*H752</f>
        <v>0</v>
      </c>
      <c r="Q752" s="273">
        <v>0.00013999999999999999</v>
      </c>
      <c r="R752" s="273">
        <f>Q752*H752</f>
        <v>0.00060479999999999996</v>
      </c>
      <c r="S752" s="273">
        <v>0</v>
      </c>
      <c r="T752" s="274">
        <f>S752*H752</f>
        <v>0</v>
      </c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R752" s="275" t="s">
        <v>276</v>
      </c>
      <c r="AT752" s="275" t="s">
        <v>166</v>
      </c>
      <c r="AU752" s="275" t="s">
        <v>91</v>
      </c>
      <c r="AY752" s="17" t="s">
        <v>162</v>
      </c>
      <c r="BE752" s="150">
        <f>IF(N752="základní",J752,0)</f>
        <v>0</v>
      </c>
      <c r="BF752" s="150">
        <f>IF(N752="snížená",J752,0)</f>
        <v>0</v>
      </c>
      <c r="BG752" s="150">
        <f>IF(N752="zákl. přenesená",J752,0)</f>
        <v>0</v>
      </c>
      <c r="BH752" s="150">
        <f>IF(N752="sníž. přenesená",J752,0)</f>
        <v>0</v>
      </c>
      <c r="BI752" s="150">
        <f>IF(N752="nulová",J752,0)</f>
        <v>0</v>
      </c>
      <c r="BJ752" s="17" t="s">
        <v>91</v>
      </c>
      <c r="BK752" s="150">
        <f>ROUND(I752*H752,2)</f>
        <v>0</v>
      </c>
      <c r="BL752" s="17" t="s">
        <v>276</v>
      </c>
      <c r="BM752" s="275" t="s">
        <v>938</v>
      </c>
    </row>
    <row r="753" s="13" customFormat="1">
      <c r="A753" s="13"/>
      <c r="B753" s="276"/>
      <c r="C753" s="277"/>
      <c r="D753" s="278" t="s">
        <v>176</v>
      </c>
      <c r="E753" s="279" t="s">
        <v>1</v>
      </c>
      <c r="F753" s="280" t="s">
        <v>933</v>
      </c>
      <c r="G753" s="277"/>
      <c r="H753" s="279" t="s">
        <v>1</v>
      </c>
      <c r="I753" s="281"/>
      <c r="J753" s="277"/>
      <c r="K753" s="277"/>
      <c r="L753" s="282"/>
      <c r="M753" s="283"/>
      <c r="N753" s="284"/>
      <c r="O753" s="284"/>
      <c r="P753" s="284"/>
      <c r="Q753" s="284"/>
      <c r="R753" s="284"/>
      <c r="S753" s="284"/>
      <c r="T753" s="285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86" t="s">
        <v>176</v>
      </c>
      <c r="AU753" s="286" t="s">
        <v>91</v>
      </c>
      <c r="AV753" s="13" t="s">
        <v>85</v>
      </c>
      <c r="AW753" s="13" t="s">
        <v>32</v>
      </c>
      <c r="AX753" s="13" t="s">
        <v>78</v>
      </c>
      <c r="AY753" s="286" t="s">
        <v>162</v>
      </c>
    </row>
    <row r="754" s="14" customFormat="1">
      <c r="A754" s="14"/>
      <c r="B754" s="287"/>
      <c r="C754" s="288"/>
      <c r="D754" s="278" t="s">
        <v>176</v>
      </c>
      <c r="E754" s="289" t="s">
        <v>1</v>
      </c>
      <c r="F754" s="290" t="s">
        <v>934</v>
      </c>
      <c r="G754" s="288"/>
      <c r="H754" s="291">
        <v>4.3200000000000003</v>
      </c>
      <c r="I754" s="292"/>
      <c r="J754" s="288"/>
      <c r="K754" s="288"/>
      <c r="L754" s="293"/>
      <c r="M754" s="294"/>
      <c r="N754" s="295"/>
      <c r="O754" s="295"/>
      <c r="P754" s="295"/>
      <c r="Q754" s="295"/>
      <c r="R754" s="295"/>
      <c r="S754" s="295"/>
      <c r="T754" s="296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97" t="s">
        <v>176</v>
      </c>
      <c r="AU754" s="297" t="s">
        <v>91</v>
      </c>
      <c r="AV754" s="14" t="s">
        <v>91</v>
      </c>
      <c r="AW754" s="14" t="s">
        <v>32</v>
      </c>
      <c r="AX754" s="14" t="s">
        <v>85</v>
      </c>
      <c r="AY754" s="297" t="s">
        <v>162</v>
      </c>
    </row>
    <row r="755" s="2" customFormat="1" ht="21.75" customHeight="1">
      <c r="A755" s="40"/>
      <c r="B755" s="41"/>
      <c r="C755" s="263" t="s">
        <v>939</v>
      </c>
      <c r="D755" s="263" t="s">
        <v>166</v>
      </c>
      <c r="E755" s="264" t="s">
        <v>940</v>
      </c>
      <c r="F755" s="265" t="s">
        <v>941</v>
      </c>
      <c r="G755" s="266" t="s">
        <v>169</v>
      </c>
      <c r="H755" s="267">
        <v>4.3200000000000003</v>
      </c>
      <c r="I755" s="268"/>
      <c r="J755" s="269">
        <f>ROUND(I755*H755,2)</f>
        <v>0</v>
      </c>
      <c r="K755" s="270"/>
      <c r="L755" s="43"/>
      <c r="M755" s="271" t="s">
        <v>1</v>
      </c>
      <c r="N755" s="272" t="s">
        <v>44</v>
      </c>
      <c r="O755" s="93"/>
      <c r="P755" s="273">
        <f>O755*H755</f>
        <v>0</v>
      </c>
      <c r="Q755" s="273">
        <v>0.00012</v>
      </c>
      <c r="R755" s="273">
        <f>Q755*H755</f>
        <v>0.00051840000000000002</v>
      </c>
      <c r="S755" s="273">
        <v>0</v>
      </c>
      <c r="T755" s="274">
        <f>S755*H755</f>
        <v>0</v>
      </c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R755" s="275" t="s">
        <v>276</v>
      </c>
      <c r="AT755" s="275" t="s">
        <v>166</v>
      </c>
      <c r="AU755" s="275" t="s">
        <v>91</v>
      </c>
      <c r="AY755" s="17" t="s">
        <v>162</v>
      </c>
      <c r="BE755" s="150">
        <f>IF(N755="základní",J755,0)</f>
        <v>0</v>
      </c>
      <c r="BF755" s="150">
        <f>IF(N755="snížená",J755,0)</f>
        <v>0</v>
      </c>
      <c r="BG755" s="150">
        <f>IF(N755="zákl. přenesená",J755,0)</f>
        <v>0</v>
      </c>
      <c r="BH755" s="150">
        <f>IF(N755="sníž. přenesená",J755,0)</f>
        <v>0</v>
      </c>
      <c r="BI755" s="150">
        <f>IF(N755="nulová",J755,0)</f>
        <v>0</v>
      </c>
      <c r="BJ755" s="17" t="s">
        <v>91</v>
      </c>
      <c r="BK755" s="150">
        <f>ROUND(I755*H755,2)</f>
        <v>0</v>
      </c>
      <c r="BL755" s="17" t="s">
        <v>276</v>
      </c>
      <c r="BM755" s="275" t="s">
        <v>942</v>
      </c>
    </row>
    <row r="756" s="13" customFormat="1">
      <c r="A756" s="13"/>
      <c r="B756" s="276"/>
      <c r="C756" s="277"/>
      <c r="D756" s="278" t="s">
        <v>176</v>
      </c>
      <c r="E756" s="279" t="s">
        <v>1</v>
      </c>
      <c r="F756" s="280" t="s">
        <v>933</v>
      </c>
      <c r="G756" s="277"/>
      <c r="H756" s="279" t="s">
        <v>1</v>
      </c>
      <c r="I756" s="281"/>
      <c r="J756" s="277"/>
      <c r="K756" s="277"/>
      <c r="L756" s="282"/>
      <c r="M756" s="283"/>
      <c r="N756" s="284"/>
      <c r="O756" s="284"/>
      <c r="P756" s="284"/>
      <c r="Q756" s="284"/>
      <c r="R756" s="284"/>
      <c r="S756" s="284"/>
      <c r="T756" s="285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86" t="s">
        <v>176</v>
      </c>
      <c r="AU756" s="286" t="s">
        <v>91</v>
      </c>
      <c r="AV756" s="13" t="s">
        <v>85</v>
      </c>
      <c r="AW756" s="13" t="s">
        <v>32</v>
      </c>
      <c r="AX756" s="13" t="s">
        <v>78</v>
      </c>
      <c r="AY756" s="286" t="s">
        <v>162</v>
      </c>
    </row>
    <row r="757" s="14" customFormat="1">
      <c r="A757" s="14"/>
      <c r="B757" s="287"/>
      <c r="C757" s="288"/>
      <c r="D757" s="278" t="s">
        <v>176</v>
      </c>
      <c r="E757" s="289" t="s">
        <v>1</v>
      </c>
      <c r="F757" s="290" t="s">
        <v>934</v>
      </c>
      <c r="G757" s="288"/>
      <c r="H757" s="291">
        <v>4.3200000000000003</v>
      </c>
      <c r="I757" s="292"/>
      <c r="J757" s="288"/>
      <c r="K757" s="288"/>
      <c r="L757" s="293"/>
      <c r="M757" s="294"/>
      <c r="N757" s="295"/>
      <c r="O757" s="295"/>
      <c r="P757" s="295"/>
      <c r="Q757" s="295"/>
      <c r="R757" s="295"/>
      <c r="S757" s="295"/>
      <c r="T757" s="296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97" t="s">
        <v>176</v>
      </c>
      <c r="AU757" s="297" t="s">
        <v>91</v>
      </c>
      <c r="AV757" s="14" t="s">
        <v>91</v>
      </c>
      <c r="AW757" s="14" t="s">
        <v>32</v>
      </c>
      <c r="AX757" s="14" t="s">
        <v>85</v>
      </c>
      <c r="AY757" s="297" t="s">
        <v>162</v>
      </c>
    </row>
    <row r="758" s="2" customFormat="1" ht="21.75" customHeight="1">
      <c r="A758" s="40"/>
      <c r="B758" s="41"/>
      <c r="C758" s="263" t="s">
        <v>943</v>
      </c>
      <c r="D758" s="263" t="s">
        <v>166</v>
      </c>
      <c r="E758" s="264" t="s">
        <v>944</v>
      </c>
      <c r="F758" s="265" t="s">
        <v>945</v>
      </c>
      <c r="G758" s="266" t="s">
        <v>169</v>
      </c>
      <c r="H758" s="267">
        <v>4.3200000000000003</v>
      </c>
      <c r="I758" s="268"/>
      <c r="J758" s="269">
        <f>ROUND(I758*H758,2)</f>
        <v>0</v>
      </c>
      <c r="K758" s="270"/>
      <c r="L758" s="43"/>
      <c r="M758" s="271" t="s">
        <v>1</v>
      </c>
      <c r="N758" s="272" t="s">
        <v>44</v>
      </c>
      <c r="O758" s="93"/>
      <c r="P758" s="273">
        <f>O758*H758</f>
        <v>0</v>
      </c>
      <c r="Q758" s="273">
        <v>0.00012</v>
      </c>
      <c r="R758" s="273">
        <f>Q758*H758</f>
        <v>0.00051840000000000002</v>
      </c>
      <c r="S758" s="273">
        <v>0</v>
      </c>
      <c r="T758" s="274">
        <f>S758*H758</f>
        <v>0</v>
      </c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R758" s="275" t="s">
        <v>276</v>
      </c>
      <c r="AT758" s="275" t="s">
        <v>166</v>
      </c>
      <c r="AU758" s="275" t="s">
        <v>91</v>
      </c>
      <c r="AY758" s="17" t="s">
        <v>162</v>
      </c>
      <c r="BE758" s="150">
        <f>IF(N758="základní",J758,0)</f>
        <v>0</v>
      </c>
      <c r="BF758" s="150">
        <f>IF(N758="snížená",J758,0)</f>
        <v>0</v>
      </c>
      <c r="BG758" s="150">
        <f>IF(N758="zákl. přenesená",J758,0)</f>
        <v>0</v>
      </c>
      <c r="BH758" s="150">
        <f>IF(N758="sníž. přenesená",J758,0)</f>
        <v>0</v>
      </c>
      <c r="BI758" s="150">
        <f>IF(N758="nulová",J758,0)</f>
        <v>0</v>
      </c>
      <c r="BJ758" s="17" t="s">
        <v>91</v>
      </c>
      <c r="BK758" s="150">
        <f>ROUND(I758*H758,2)</f>
        <v>0</v>
      </c>
      <c r="BL758" s="17" t="s">
        <v>276</v>
      </c>
      <c r="BM758" s="275" t="s">
        <v>946</v>
      </c>
    </row>
    <row r="759" s="13" customFormat="1">
      <c r="A759" s="13"/>
      <c r="B759" s="276"/>
      <c r="C759" s="277"/>
      <c r="D759" s="278" t="s">
        <v>176</v>
      </c>
      <c r="E759" s="279" t="s">
        <v>1</v>
      </c>
      <c r="F759" s="280" t="s">
        <v>933</v>
      </c>
      <c r="G759" s="277"/>
      <c r="H759" s="279" t="s">
        <v>1</v>
      </c>
      <c r="I759" s="281"/>
      <c r="J759" s="277"/>
      <c r="K759" s="277"/>
      <c r="L759" s="282"/>
      <c r="M759" s="283"/>
      <c r="N759" s="284"/>
      <c r="O759" s="284"/>
      <c r="P759" s="284"/>
      <c r="Q759" s="284"/>
      <c r="R759" s="284"/>
      <c r="S759" s="284"/>
      <c r="T759" s="285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86" t="s">
        <v>176</v>
      </c>
      <c r="AU759" s="286" t="s">
        <v>91</v>
      </c>
      <c r="AV759" s="13" t="s">
        <v>85</v>
      </c>
      <c r="AW759" s="13" t="s">
        <v>32</v>
      </c>
      <c r="AX759" s="13" t="s">
        <v>78</v>
      </c>
      <c r="AY759" s="286" t="s">
        <v>162</v>
      </c>
    </row>
    <row r="760" s="14" customFormat="1">
      <c r="A760" s="14"/>
      <c r="B760" s="287"/>
      <c r="C760" s="288"/>
      <c r="D760" s="278" t="s">
        <v>176</v>
      </c>
      <c r="E760" s="289" t="s">
        <v>1</v>
      </c>
      <c r="F760" s="290" t="s">
        <v>934</v>
      </c>
      <c r="G760" s="288"/>
      <c r="H760" s="291">
        <v>4.3200000000000003</v>
      </c>
      <c r="I760" s="292"/>
      <c r="J760" s="288"/>
      <c r="K760" s="288"/>
      <c r="L760" s="293"/>
      <c r="M760" s="294"/>
      <c r="N760" s="295"/>
      <c r="O760" s="295"/>
      <c r="P760" s="295"/>
      <c r="Q760" s="295"/>
      <c r="R760" s="295"/>
      <c r="S760" s="295"/>
      <c r="T760" s="296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97" t="s">
        <v>176</v>
      </c>
      <c r="AU760" s="297" t="s">
        <v>91</v>
      </c>
      <c r="AV760" s="14" t="s">
        <v>91</v>
      </c>
      <c r="AW760" s="14" t="s">
        <v>32</v>
      </c>
      <c r="AX760" s="14" t="s">
        <v>85</v>
      </c>
      <c r="AY760" s="297" t="s">
        <v>162</v>
      </c>
    </row>
    <row r="761" s="2" customFormat="1" ht="16.5" customHeight="1">
      <c r="A761" s="40"/>
      <c r="B761" s="41"/>
      <c r="C761" s="263" t="s">
        <v>947</v>
      </c>
      <c r="D761" s="263" t="s">
        <v>166</v>
      </c>
      <c r="E761" s="264" t="s">
        <v>948</v>
      </c>
      <c r="F761" s="265" t="s">
        <v>949</v>
      </c>
      <c r="G761" s="266" t="s">
        <v>197</v>
      </c>
      <c r="H761" s="267">
        <v>15</v>
      </c>
      <c r="I761" s="268"/>
      <c r="J761" s="269">
        <f>ROUND(I761*H761,2)</f>
        <v>0</v>
      </c>
      <c r="K761" s="270"/>
      <c r="L761" s="43"/>
      <c r="M761" s="271" t="s">
        <v>1</v>
      </c>
      <c r="N761" s="272" t="s">
        <v>44</v>
      </c>
      <c r="O761" s="93"/>
      <c r="P761" s="273">
        <f>O761*H761</f>
        <v>0</v>
      </c>
      <c r="Q761" s="273">
        <v>1.0000000000000001E-05</v>
      </c>
      <c r="R761" s="273">
        <f>Q761*H761</f>
        <v>0.00015000000000000001</v>
      </c>
      <c r="S761" s="273">
        <v>0</v>
      </c>
      <c r="T761" s="274">
        <f>S761*H761</f>
        <v>0</v>
      </c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R761" s="275" t="s">
        <v>276</v>
      </c>
      <c r="AT761" s="275" t="s">
        <v>166</v>
      </c>
      <c r="AU761" s="275" t="s">
        <v>91</v>
      </c>
      <c r="AY761" s="17" t="s">
        <v>162</v>
      </c>
      <c r="BE761" s="150">
        <f>IF(N761="základní",J761,0)</f>
        <v>0</v>
      </c>
      <c r="BF761" s="150">
        <f>IF(N761="snížená",J761,0)</f>
        <v>0</v>
      </c>
      <c r="BG761" s="150">
        <f>IF(N761="zákl. přenesená",J761,0)</f>
        <v>0</v>
      </c>
      <c r="BH761" s="150">
        <f>IF(N761="sníž. přenesená",J761,0)</f>
        <v>0</v>
      </c>
      <c r="BI761" s="150">
        <f>IF(N761="nulová",J761,0)</f>
        <v>0</v>
      </c>
      <c r="BJ761" s="17" t="s">
        <v>91</v>
      </c>
      <c r="BK761" s="150">
        <f>ROUND(I761*H761,2)</f>
        <v>0</v>
      </c>
      <c r="BL761" s="17" t="s">
        <v>276</v>
      </c>
      <c r="BM761" s="275" t="s">
        <v>950</v>
      </c>
    </row>
    <row r="762" s="14" customFormat="1">
      <c r="A762" s="14"/>
      <c r="B762" s="287"/>
      <c r="C762" s="288"/>
      <c r="D762" s="278" t="s">
        <v>176</v>
      </c>
      <c r="E762" s="289" t="s">
        <v>1</v>
      </c>
      <c r="F762" s="290" t="s">
        <v>951</v>
      </c>
      <c r="G762" s="288"/>
      <c r="H762" s="291">
        <v>15</v>
      </c>
      <c r="I762" s="292"/>
      <c r="J762" s="288"/>
      <c r="K762" s="288"/>
      <c r="L762" s="293"/>
      <c r="M762" s="294"/>
      <c r="N762" s="295"/>
      <c r="O762" s="295"/>
      <c r="P762" s="295"/>
      <c r="Q762" s="295"/>
      <c r="R762" s="295"/>
      <c r="S762" s="295"/>
      <c r="T762" s="296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97" t="s">
        <v>176</v>
      </c>
      <c r="AU762" s="297" t="s">
        <v>91</v>
      </c>
      <c r="AV762" s="14" t="s">
        <v>91</v>
      </c>
      <c r="AW762" s="14" t="s">
        <v>32</v>
      </c>
      <c r="AX762" s="14" t="s">
        <v>85</v>
      </c>
      <c r="AY762" s="297" t="s">
        <v>162</v>
      </c>
    </row>
    <row r="763" s="2" customFormat="1" ht="21.75" customHeight="1">
      <c r="A763" s="40"/>
      <c r="B763" s="41"/>
      <c r="C763" s="263" t="s">
        <v>952</v>
      </c>
      <c r="D763" s="263" t="s">
        <v>166</v>
      </c>
      <c r="E763" s="264" t="s">
        <v>953</v>
      </c>
      <c r="F763" s="265" t="s">
        <v>954</v>
      </c>
      <c r="G763" s="266" t="s">
        <v>197</v>
      </c>
      <c r="H763" s="267">
        <v>15</v>
      </c>
      <c r="I763" s="268"/>
      <c r="J763" s="269">
        <f>ROUND(I763*H763,2)</f>
        <v>0</v>
      </c>
      <c r="K763" s="270"/>
      <c r="L763" s="43"/>
      <c r="M763" s="271" t="s">
        <v>1</v>
      </c>
      <c r="N763" s="272" t="s">
        <v>44</v>
      </c>
      <c r="O763" s="93"/>
      <c r="P763" s="273">
        <f>O763*H763</f>
        <v>0</v>
      </c>
      <c r="Q763" s="273">
        <v>2.0000000000000002E-05</v>
      </c>
      <c r="R763" s="273">
        <f>Q763*H763</f>
        <v>0.00030000000000000003</v>
      </c>
      <c r="S763" s="273">
        <v>0</v>
      </c>
      <c r="T763" s="274">
        <f>S763*H763</f>
        <v>0</v>
      </c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R763" s="275" t="s">
        <v>276</v>
      </c>
      <c r="AT763" s="275" t="s">
        <v>166</v>
      </c>
      <c r="AU763" s="275" t="s">
        <v>91</v>
      </c>
      <c r="AY763" s="17" t="s">
        <v>162</v>
      </c>
      <c r="BE763" s="150">
        <f>IF(N763="základní",J763,0)</f>
        <v>0</v>
      </c>
      <c r="BF763" s="150">
        <f>IF(N763="snížená",J763,0)</f>
        <v>0</v>
      </c>
      <c r="BG763" s="150">
        <f>IF(N763="zákl. přenesená",J763,0)</f>
        <v>0</v>
      </c>
      <c r="BH763" s="150">
        <f>IF(N763="sníž. přenesená",J763,0)</f>
        <v>0</v>
      </c>
      <c r="BI763" s="150">
        <f>IF(N763="nulová",J763,0)</f>
        <v>0</v>
      </c>
      <c r="BJ763" s="17" t="s">
        <v>91</v>
      </c>
      <c r="BK763" s="150">
        <f>ROUND(I763*H763,2)</f>
        <v>0</v>
      </c>
      <c r="BL763" s="17" t="s">
        <v>276</v>
      </c>
      <c r="BM763" s="275" t="s">
        <v>955</v>
      </c>
    </row>
    <row r="764" s="2" customFormat="1" ht="21.75" customHeight="1">
      <c r="A764" s="40"/>
      <c r="B764" s="41"/>
      <c r="C764" s="263" t="s">
        <v>956</v>
      </c>
      <c r="D764" s="263" t="s">
        <v>166</v>
      </c>
      <c r="E764" s="264" t="s">
        <v>957</v>
      </c>
      <c r="F764" s="265" t="s">
        <v>958</v>
      </c>
      <c r="G764" s="266" t="s">
        <v>197</v>
      </c>
      <c r="H764" s="267">
        <v>15</v>
      </c>
      <c r="I764" s="268"/>
      <c r="J764" s="269">
        <f>ROUND(I764*H764,2)</f>
        <v>0</v>
      </c>
      <c r="K764" s="270"/>
      <c r="L764" s="43"/>
      <c r="M764" s="271" t="s">
        <v>1</v>
      </c>
      <c r="N764" s="272" t="s">
        <v>44</v>
      </c>
      <c r="O764" s="93"/>
      <c r="P764" s="273">
        <f>O764*H764</f>
        <v>0</v>
      </c>
      <c r="Q764" s="273">
        <v>6.0000000000000002E-05</v>
      </c>
      <c r="R764" s="273">
        <f>Q764*H764</f>
        <v>0.00089999999999999998</v>
      </c>
      <c r="S764" s="273">
        <v>0</v>
      </c>
      <c r="T764" s="274">
        <f>S764*H764</f>
        <v>0</v>
      </c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R764" s="275" t="s">
        <v>276</v>
      </c>
      <c r="AT764" s="275" t="s">
        <v>166</v>
      </c>
      <c r="AU764" s="275" t="s">
        <v>91</v>
      </c>
      <c r="AY764" s="17" t="s">
        <v>162</v>
      </c>
      <c r="BE764" s="150">
        <f>IF(N764="základní",J764,0)</f>
        <v>0</v>
      </c>
      <c r="BF764" s="150">
        <f>IF(N764="snížená",J764,0)</f>
        <v>0</v>
      </c>
      <c r="BG764" s="150">
        <f>IF(N764="zákl. přenesená",J764,0)</f>
        <v>0</v>
      </c>
      <c r="BH764" s="150">
        <f>IF(N764="sníž. přenesená",J764,0)</f>
        <v>0</v>
      </c>
      <c r="BI764" s="150">
        <f>IF(N764="nulová",J764,0)</f>
        <v>0</v>
      </c>
      <c r="BJ764" s="17" t="s">
        <v>91</v>
      </c>
      <c r="BK764" s="150">
        <f>ROUND(I764*H764,2)</f>
        <v>0</v>
      </c>
      <c r="BL764" s="17" t="s">
        <v>276</v>
      </c>
      <c r="BM764" s="275" t="s">
        <v>959</v>
      </c>
    </row>
    <row r="765" s="2" customFormat="1" ht="21.75" customHeight="1">
      <c r="A765" s="40"/>
      <c r="B765" s="41"/>
      <c r="C765" s="263" t="s">
        <v>960</v>
      </c>
      <c r="D765" s="263" t="s">
        <v>166</v>
      </c>
      <c r="E765" s="264" t="s">
        <v>961</v>
      </c>
      <c r="F765" s="265" t="s">
        <v>962</v>
      </c>
      <c r="G765" s="266" t="s">
        <v>197</v>
      </c>
      <c r="H765" s="267">
        <v>15</v>
      </c>
      <c r="I765" s="268"/>
      <c r="J765" s="269">
        <f>ROUND(I765*H765,2)</f>
        <v>0</v>
      </c>
      <c r="K765" s="270"/>
      <c r="L765" s="43"/>
      <c r="M765" s="271" t="s">
        <v>1</v>
      </c>
      <c r="N765" s="272" t="s">
        <v>44</v>
      </c>
      <c r="O765" s="93"/>
      <c r="P765" s="273">
        <f>O765*H765</f>
        <v>0</v>
      </c>
      <c r="Q765" s="273">
        <v>2.0000000000000002E-05</v>
      </c>
      <c r="R765" s="273">
        <f>Q765*H765</f>
        <v>0.00030000000000000003</v>
      </c>
      <c r="S765" s="273">
        <v>0</v>
      </c>
      <c r="T765" s="274">
        <f>S765*H765</f>
        <v>0</v>
      </c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R765" s="275" t="s">
        <v>276</v>
      </c>
      <c r="AT765" s="275" t="s">
        <v>166</v>
      </c>
      <c r="AU765" s="275" t="s">
        <v>91</v>
      </c>
      <c r="AY765" s="17" t="s">
        <v>162</v>
      </c>
      <c r="BE765" s="150">
        <f>IF(N765="základní",J765,0)</f>
        <v>0</v>
      </c>
      <c r="BF765" s="150">
        <f>IF(N765="snížená",J765,0)</f>
        <v>0</v>
      </c>
      <c r="BG765" s="150">
        <f>IF(N765="zákl. přenesená",J765,0)</f>
        <v>0</v>
      </c>
      <c r="BH765" s="150">
        <f>IF(N765="sníž. přenesená",J765,0)</f>
        <v>0</v>
      </c>
      <c r="BI765" s="150">
        <f>IF(N765="nulová",J765,0)</f>
        <v>0</v>
      </c>
      <c r="BJ765" s="17" t="s">
        <v>91</v>
      </c>
      <c r="BK765" s="150">
        <f>ROUND(I765*H765,2)</f>
        <v>0</v>
      </c>
      <c r="BL765" s="17" t="s">
        <v>276</v>
      </c>
      <c r="BM765" s="275" t="s">
        <v>963</v>
      </c>
    </row>
    <row r="766" s="12" customFormat="1" ht="22.8" customHeight="1">
      <c r="A766" s="12"/>
      <c r="B766" s="247"/>
      <c r="C766" s="248"/>
      <c r="D766" s="249" t="s">
        <v>77</v>
      </c>
      <c r="E766" s="261" t="s">
        <v>964</v>
      </c>
      <c r="F766" s="261" t="s">
        <v>965</v>
      </c>
      <c r="G766" s="248"/>
      <c r="H766" s="248"/>
      <c r="I766" s="251"/>
      <c r="J766" s="262">
        <f>BK766</f>
        <v>0</v>
      </c>
      <c r="K766" s="248"/>
      <c r="L766" s="253"/>
      <c r="M766" s="254"/>
      <c r="N766" s="255"/>
      <c r="O766" s="255"/>
      <c r="P766" s="256">
        <f>SUM(P767:P819)</f>
        <v>0</v>
      </c>
      <c r="Q766" s="255"/>
      <c r="R766" s="256">
        <f>SUM(R767:R819)</f>
        <v>0.69307868000000006</v>
      </c>
      <c r="S766" s="255"/>
      <c r="T766" s="257">
        <f>SUM(T767:T819)</f>
        <v>0.12677698000000001</v>
      </c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R766" s="258" t="s">
        <v>91</v>
      </c>
      <c r="AT766" s="259" t="s">
        <v>77</v>
      </c>
      <c r="AU766" s="259" t="s">
        <v>85</v>
      </c>
      <c r="AY766" s="258" t="s">
        <v>162</v>
      </c>
      <c r="BK766" s="260">
        <f>SUM(BK767:BK819)</f>
        <v>0</v>
      </c>
    </row>
    <row r="767" s="2" customFormat="1" ht="16.5" customHeight="1">
      <c r="A767" s="40"/>
      <c r="B767" s="41"/>
      <c r="C767" s="263" t="s">
        <v>966</v>
      </c>
      <c r="D767" s="263" t="s">
        <v>166</v>
      </c>
      <c r="E767" s="264" t="s">
        <v>967</v>
      </c>
      <c r="F767" s="265" t="s">
        <v>968</v>
      </c>
      <c r="G767" s="266" t="s">
        <v>169</v>
      </c>
      <c r="H767" s="267">
        <v>408.95800000000003</v>
      </c>
      <c r="I767" s="268"/>
      <c r="J767" s="269">
        <f>ROUND(I767*H767,2)</f>
        <v>0</v>
      </c>
      <c r="K767" s="270"/>
      <c r="L767" s="43"/>
      <c r="M767" s="271" t="s">
        <v>1</v>
      </c>
      <c r="N767" s="272" t="s">
        <v>44</v>
      </c>
      <c r="O767" s="93"/>
      <c r="P767" s="273">
        <f>O767*H767</f>
        <v>0</v>
      </c>
      <c r="Q767" s="273">
        <v>0.001</v>
      </c>
      <c r="R767" s="273">
        <f>Q767*H767</f>
        <v>0.40895800000000004</v>
      </c>
      <c r="S767" s="273">
        <v>0.00031</v>
      </c>
      <c r="T767" s="274">
        <f>S767*H767</f>
        <v>0.12677698000000001</v>
      </c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R767" s="275" t="s">
        <v>276</v>
      </c>
      <c r="AT767" s="275" t="s">
        <v>166</v>
      </c>
      <c r="AU767" s="275" t="s">
        <v>91</v>
      </c>
      <c r="AY767" s="17" t="s">
        <v>162</v>
      </c>
      <c r="BE767" s="150">
        <f>IF(N767="základní",J767,0)</f>
        <v>0</v>
      </c>
      <c r="BF767" s="150">
        <f>IF(N767="snížená",J767,0)</f>
        <v>0</v>
      </c>
      <c r="BG767" s="150">
        <f>IF(N767="zákl. přenesená",J767,0)</f>
        <v>0</v>
      </c>
      <c r="BH767" s="150">
        <f>IF(N767="sníž. přenesená",J767,0)</f>
        <v>0</v>
      </c>
      <c r="BI767" s="150">
        <f>IF(N767="nulová",J767,0)</f>
        <v>0</v>
      </c>
      <c r="BJ767" s="17" t="s">
        <v>91</v>
      </c>
      <c r="BK767" s="150">
        <f>ROUND(I767*H767,2)</f>
        <v>0</v>
      </c>
      <c r="BL767" s="17" t="s">
        <v>276</v>
      </c>
      <c r="BM767" s="275" t="s">
        <v>969</v>
      </c>
    </row>
    <row r="768" s="13" customFormat="1">
      <c r="A768" s="13"/>
      <c r="B768" s="276"/>
      <c r="C768" s="277"/>
      <c r="D768" s="278" t="s">
        <v>176</v>
      </c>
      <c r="E768" s="279" t="s">
        <v>1</v>
      </c>
      <c r="F768" s="280" t="s">
        <v>970</v>
      </c>
      <c r="G768" s="277"/>
      <c r="H768" s="279" t="s">
        <v>1</v>
      </c>
      <c r="I768" s="281"/>
      <c r="J768" s="277"/>
      <c r="K768" s="277"/>
      <c r="L768" s="282"/>
      <c r="M768" s="283"/>
      <c r="N768" s="284"/>
      <c r="O768" s="284"/>
      <c r="P768" s="284"/>
      <c r="Q768" s="284"/>
      <c r="R768" s="284"/>
      <c r="S768" s="284"/>
      <c r="T768" s="285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86" t="s">
        <v>176</v>
      </c>
      <c r="AU768" s="286" t="s">
        <v>91</v>
      </c>
      <c r="AV768" s="13" t="s">
        <v>85</v>
      </c>
      <c r="AW768" s="13" t="s">
        <v>32</v>
      </c>
      <c r="AX768" s="13" t="s">
        <v>78</v>
      </c>
      <c r="AY768" s="286" t="s">
        <v>162</v>
      </c>
    </row>
    <row r="769" s="14" customFormat="1">
      <c r="A769" s="14"/>
      <c r="B769" s="287"/>
      <c r="C769" s="288"/>
      <c r="D769" s="278" t="s">
        <v>176</v>
      </c>
      <c r="E769" s="289" t="s">
        <v>1</v>
      </c>
      <c r="F769" s="290" t="s">
        <v>193</v>
      </c>
      <c r="G769" s="288"/>
      <c r="H769" s="291">
        <v>103.935</v>
      </c>
      <c r="I769" s="292"/>
      <c r="J769" s="288"/>
      <c r="K769" s="288"/>
      <c r="L769" s="293"/>
      <c r="M769" s="294"/>
      <c r="N769" s="295"/>
      <c r="O769" s="295"/>
      <c r="P769" s="295"/>
      <c r="Q769" s="295"/>
      <c r="R769" s="295"/>
      <c r="S769" s="295"/>
      <c r="T769" s="296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97" t="s">
        <v>176</v>
      </c>
      <c r="AU769" s="297" t="s">
        <v>91</v>
      </c>
      <c r="AV769" s="14" t="s">
        <v>91</v>
      </c>
      <c r="AW769" s="14" t="s">
        <v>32</v>
      </c>
      <c r="AX769" s="14" t="s">
        <v>78</v>
      </c>
      <c r="AY769" s="297" t="s">
        <v>162</v>
      </c>
    </row>
    <row r="770" s="13" customFormat="1">
      <c r="A770" s="13"/>
      <c r="B770" s="276"/>
      <c r="C770" s="277"/>
      <c r="D770" s="278" t="s">
        <v>176</v>
      </c>
      <c r="E770" s="279" t="s">
        <v>1</v>
      </c>
      <c r="F770" s="280" t="s">
        <v>971</v>
      </c>
      <c r="G770" s="277"/>
      <c r="H770" s="279" t="s">
        <v>1</v>
      </c>
      <c r="I770" s="281"/>
      <c r="J770" s="277"/>
      <c r="K770" s="277"/>
      <c r="L770" s="282"/>
      <c r="M770" s="283"/>
      <c r="N770" s="284"/>
      <c r="O770" s="284"/>
      <c r="P770" s="284"/>
      <c r="Q770" s="284"/>
      <c r="R770" s="284"/>
      <c r="S770" s="284"/>
      <c r="T770" s="285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86" t="s">
        <v>176</v>
      </c>
      <c r="AU770" s="286" t="s">
        <v>91</v>
      </c>
      <c r="AV770" s="13" t="s">
        <v>85</v>
      </c>
      <c r="AW770" s="13" t="s">
        <v>32</v>
      </c>
      <c r="AX770" s="13" t="s">
        <v>78</v>
      </c>
      <c r="AY770" s="286" t="s">
        <v>162</v>
      </c>
    </row>
    <row r="771" s="14" customFormat="1">
      <c r="A771" s="14"/>
      <c r="B771" s="287"/>
      <c r="C771" s="288"/>
      <c r="D771" s="278" t="s">
        <v>176</v>
      </c>
      <c r="E771" s="289" t="s">
        <v>1</v>
      </c>
      <c r="F771" s="290" t="s">
        <v>972</v>
      </c>
      <c r="G771" s="288"/>
      <c r="H771" s="291">
        <v>65.998999999999995</v>
      </c>
      <c r="I771" s="292"/>
      <c r="J771" s="288"/>
      <c r="K771" s="288"/>
      <c r="L771" s="293"/>
      <c r="M771" s="294"/>
      <c r="N771" s="295"/>
      <c r="O771" s="295"/>
      <c r="P771" s="295"/>
      <c r="Q771" s="295"/>
      <c r="R771" s="295"/>
      <c r="S771" s="295"/>
      <c r="T771" s="296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97" t="s">
        <v>176</v>
      </c>
      <c r="AU771" s="297" t="s">
        <v>91</v>
      </c>
      <c r="AV771" s="14" t="s">
        <v>91</v>
      </c>
      <c r="AW771" s="14" t="s">
        <v>32</v>
      </c>
      <c r="AX771" s="14" t="s">
        <v>78</v>
      </c>
      <c r="AY771" s="297" t="s">
        <v>162</v>
      </c>
    </row>
    <row r="772" s="14" customFormat="1">
      <c r="A772" s="14"/>
      <c r="B772" s="287"/>
      <c r="C772" s="288"/>
      <c r="D772" s="278" t="s">
        <v>176</v>
      </c>
      <c r="E772" s="289" t="s">
        <v>1</v>
      </c>
      <c r="F772" s="290" t="s">
        <v>973</v>
      </c>
      <c r="G772" s="288"/>
      <c r="H772" s="291">
        <v>51.417999999999999</v>
      </c>
      <c r="I772" s="292"/>
      <c r="J772" s="288"/>
      <c r="K772" s="288"/>
      <c r="L772" s="293"/>
      <c r="M772" s="294"/>
      <c r="N772" s="295"/>
      <c r="O772" s="295"/>
      <c r="P772" s="295"/>
      <c r="Q772" s="295"/>
      <c r="R772" s="295"/>
      <c r="S772" s="295"/>
      <c r="T772" s="296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97" t="s">
        <v>176</v>
      </c>
      <c r="AU772" s="297" t="s">
        <v>91</v>
      </c>
      <c r="AV772" s="14" t="s">
        <v>91</v>
      </c>
      <c r="AW772" s="14" t="s">
        <v>32</v>
      </c>
      <c r="AX772" s="14" t="s">
        <v>78</v>
      </c>
      <c r="AY772" s="297" t="s">
        <v>162</v>
      </c>
    </row>
    <row r="773" s="14" customFormat="1">
      <c r="A773" s="14"/>
      <c r="B773" s="287"/>
      <c r="C773" s="288"/>
      <c r="D773" s="278" t="s">
        <v>176</v>
      </c>
      <c r="E773" s="289" t="s">
        <v>1</v>
      </c>
      <c r="F773" s="290" t="s">
        <v>974</v>
      </c>
      <c r="G773" s="288"/>
      <c r="H773" s="291">
        <v>11.930999999999999</v>
      </c>
      <c r="I773" s="292"/>
      <c r="J773" s="288"/>
      <c r="K773" s="288"/>
      <c r="L773" s="293"/>
      <c r="M773" s="294"/>
      <c r="N773" s="295"/>
      <c r="O773" s="295"/>
      <c r="P773" s="295"/>
      <c r="Q773" s="295"/>
      <c r="R773" s="295"/>
      <c r="S773" s="295"/>
      <c r="T773" s="296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97" t="s">
        <v>176</v>
      </c>
      <c r="AU773" s="297" t="s">
        <v>91</v>
      </c>
      <c r="AV773" s="14" t="s">
        <v>91</v>
      </c>
      <c r="AW773" s="14" t="s">
        <v>32</v>
      </c>
      <c r="AX773" s="14" t="s">
        <v>78</v>
      </c>
      <c r="AY773" s="297" t="s">
        <v>162</v>
      </c>
    </row>
    <row r="774" s="14" customFormat="1">
      <c r="A774" s="14"/>
      <c r="B774" s="287"/>
      <c r="C774" s="288"/>
      <c r="D774" s="278" t="s">
        <v>176</v>
      </c>
      <c r="E774" s="289" t="s">
        <v>1</v>
      </c>
      <c r="F774" s="290" t="s">
        <v>975</v>
      </c>
      <c r="G774" s="288"/>
      <c r="H774" s="291">
        <v>14.090999999999999</v>
      </c>
      <c r="I774" s="292"/>
      <c r="J774" s="288"/>
      <c r="K774" s="288"/>
      <c r="L774" s="293"/>
      <c r="M774" s="294"/>
      <c r="N774" s="295"/>
      <c r="O774" s="295"/>
      <c r="P774" s="295"/>
      <c r="Q774" s="295"/>
      <c r="R774" s="295"/>
      <c r="S774" s="295"/>
      <c r="T774" s="296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97" t="s">
        <v>176</v>
      </c>
      <c r="AU774" s="297" t="s">
        <v>91</v>
      </c>
      <c r="AV774" s="14" t="s">
        <v>91</v>
      </c>
      <c r="AW774" s="14" t="s">
        <v>32</v>
      </c>
      <c r="AX774" s="14" t="s">
        <v>78</v>
      </c>
      <c r="AY774" s="297" t="s">
        <v>162</v>
      </c>
    </row>
    <row r="775" s="14" customFormat="1">
      <c r="A775" s="14"/>
      <c r="B775" s="287"/>
      <c r="C775" s="288"/>
      <c r="D775" s="278" t="s">
        <v>176</v>
      </c>
      <c r="E775" s="289" t="s">
        <v>1</v>
      </c>
      <c r="F775" s="290" t="s">
        <v>976</v>
      </c>
      <c r="G775" s="288"/>
      <c r="H775" s="291">
        <v>18.956</v>
      </c>
      <c r="I775" s="292"/>
      <c r="J775" s="288"/>
      <c r="K775" s="288"/>
      <c r="L775" s="293"/>
      <c r="M775" s="294"/>
      <c r="N775" s="295"/>
      <c r="O775" s="295"/>
      <c r="P775" s="295"/>
      <c r="Q775" s="295"/>
      <c r="R775" s="295"/>
      <c r="S775" s="295"/>
      <c r="T775" s="296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97" t="s">
        <v>176</v>
      </c>
      <c r="AU775" s="297" t="s">
        <v>91</v>
      </c>
      <c r="AV775" s="14" t="s">
        <v>91</v>
      </c>
      <c r="AW775" s="14" t="s">
        <v>32</v>
      </c>
      <c r="AX775" s="14" t="s">
        <v>78</v>
      </c>
      <c r="AY775" s="297" t="s">
        <v>162</v>
      </c>
    </row>
    <row r="776" s="14" customFormat="1">
      <c r="A776" s="14"/>
      <c r="B776" s="287"/>
      <c r="C776" s="288"/>
      <c r="D776" s="278" t="s">
        <v>176</v>
      </c>
      <c r="E776" s="289" t="s">
        <v>1</v>
      </c>
      <c r="F776" s="290" t="s">
        <v>977</v>
      </c>
      <c r="G776" s="288"/>
      <c r="H776" s="291">
        <v>67.483999999999995</v>
      </c>
      <c r="I776" s="292"/>
      <c r="J776" s="288"/>
      <c r="K776" s="288"/>
      <c r="L776" s="293"/>
      <c r="M776" s="294"/>
      <c r="N776" s="295"/>
      <c r="O776" s="295"/>
      <c r="P776" s="295"/>
      <c r="Q776" s="295"/>
      <c r="R776" s="295"/>
      <c r="S776" s="295"/>
      <c r="T776" s="296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97" t="s">
        <v>176</v>
      </c>
      <c r="AU776" s="297" t="s">
        <v>91</v>
      </c>
      <c r="AV776" s="14" t="s">
        <v>91</v>
      </c>
      <c r="AW776" s="14" t="s">
        <v>32</v>
      </c>
      <c r="AX776" s="14" t="s">
        <v>78</v>
      </c>
      <c r="AY776" s="297" t="s">
        <v>162</v>
      </c>
    </row>
    <row r="777" s="14" customFormat="1">
      <c r="A777" s="14"/>
      <c r="B777" s="287"/>
      <c r="C777" s="288"/>
      <c r="D777" s="278" t="s">
        <v>176</v>
      </c>
      <c r="E777" s="289" t="s">
        <v>1</v>
      </c>
      <c r="F777" s="290" t="s">
        <v>978</v>
      </c>
      <c r="G777" s="288"/>
      <c r="H777" s="291">
        <v>52.136000000000003</v>
      </c>
      <c r="I777" s="292"/>
      <c r="J777" s="288"/>
      <c r="K777" s="288"/>
      <c r="L777" s="293"/>
      <c r="M777" s="294"/>
      <c r="N777" s="295"/>
      <c r="O777" s="295"/>
      <c r="P777" s="295"/>
      <c r="Q777" s="295"/>
      <c r="R777" s="295"/>
      <c r="S777" s="295"/>
      <c r="T777" s="296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97" t="s">
        <v>176</v>
      </c>
      <c r="AU777" s="297" t="s">
        <v>91</v>
      </c>
      <c r="AV777" s="14" t="s">
        <v>91</v>
      </c>
      <c r="AW777" s="14" t="s">
        <v>32</v>
      </c>
      <c r="AX777" s="14" t="s">
        <v>78</v>
      </c>
      <c r="AY777" s="297" t="s">
        <v>162</v>
      </c>
    </row>
    <row r="778" s="14" customFormat="1">
      <c r="A778" s="14"/>
      <c r="B778" s="287"/>
      <c r="C778" s="288"/>
      <c r="D778" s="278" t="s">
        <v>176</v>
      </c>
      <c r="E778" s="289" t="s">
        <v>1</v>
      </c>
      <c r="F778" s="290" t="s">
        <v>979</v>
      </c>
      <c r="G778" s="288"/>
      <c r="H778" s="291">
        <v>23.007999999999999</v>
      </c>
      <c r="I778" s="292"/>
      <c r="J778" s="288"/>
      <c r="K778" s="288"/>
      <c r="L778" s="293"/>
      <c r="M778" s="294"/>
      <c r="N778" s="295"/>
      <c r="O778" s="295"/>
      <c r="P778" s="295"/>
      <c r="Q778" s="295"/>
      <c r="R778" s="295"/>
      <c r="S778" s="295"/>
      <c r="T778" s="296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97" t="s">
        <v>176</v>
      </c>
      <c r="AU778" s="297" t="s">
        <v>91</v>
      </c>
      <c r="AV778" s="14" t="s">
        <v>91</v>
      </c>
      <c r="AW778" s="14" t="s">
        <v>32</v>
      </c>
      <c r="AX778" s="14" t="s">
        <v>78</v>
      </c>
      <c r="AY778" s="297" t="s">
        <v>162</v>
      </c>
    </row>
    <row r="779" s="15" customFormat="1">
      <c r="A779" s="15"/>
      <c r="B779" s="298"/>
      <c r="C779" s="299"/>
      <c r="D779" s="278" t="s">
        <v>176</v>
      </c>
      <c r="E779" s="300" t="s">
        <v>1</v>
      </c>
      <c r="F779" s="301" t="s">
        <v>188</v>
      </c>
      <c r="G779" s="299"/>
      <c r="H779" s="302">
        <v>408.95800000000003</v>
      </c>
      <c r="I779" s="303"/>
      <c r="J779" s="299"/>
      <c r="K779" s="299"/>
      <c r="L779" s="304"/>
      <c r="M779" s="305"/>
      <c r="N779" s="306"/>
      <c r="O779" s="306"/>
      <c r="P779" s="306"/>
      <c r="Q779" s="306"/>
      <c r="R779" s="306"/>
      <c r="S779" s="306"/>
      <c r="T779" s="307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308" t="s">
        <v>176</v>
      </c>
      <c r="AU779" s="308" t="s">
        <v>91</v>
      </c>
      <c r="AV779" s="15" t="s">
        <v>170</v>
      </c>
      <c r="AW779" s="15" t="s">
        <v>32</v>
      </c>
      <c r="AX779" s="15" t="s">
        <v>85</v>
      </c>
      <c r="AY779" s="308" t="s">
        <v>162</v>
      </c>
    </row>
    <row r="780" s="2" customFormat="1" ht="21.75" customHeight="1">
      <c r="A780" s="40"/>
      <c r="B780" s="41"/>
      <c r="C780" s="263" t="s">
        <v>980</v>
      </c>
      <c r="D780" s="263" t="s">
        <v>166</v>
      </c>
      <c r="E780" s="264" t="s">
        <v>981</v>
      </c>
      <c r="F780" s="265" t="s">
        <v>982</v>
      </c>
      <c r="G780" s="266" t="s">
        <v>169</v>
      </c>
      <c r="H780" s="267">
        <v>408.95800000000003</v>
      </c>
      <c r="I780" s="268"/>
      <c r="J780" s="269">
        <f>ROUND(I780*H780,2)</f>
        <v>0</v>
      </c>
      <c r="K780" s="270"/>
      <c r="L780" s="43"/>
      <c r="M780" s="271" t="s">
        <v>1</v>
      </c>
      <c r="N780" s="272" t="s">
        <v>44</v>
      </c>
      <c r="O780" s="93"/>
      <c r="P780" s="273">
        <f>O780*H780</f>
        <v>0</v>
      </c>
      <c r="Q780" s="273">
        <v>0</v>
      </c>
      <c r="R780" s="273">
        <f>Q780*H780</f>
        <v>0</v>
      </c>
      <c r="S780" s="273">
        <v>0</v>
      </c>
      <c r="T780" s="274">
        <f>S780*H780</f>
        <v>0</v>
      </c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R780" s="275" t="s">
        <v>276</v>
      </c>
      <c r="AT780" s="275" t="s">
        <v>166</v>
      </c>
      <c r="AU780" s="275" t="s">
        <v>91</v>
      </c>
      <c r="AY780" s="17" t="s">
        <v>162</v>
      </c>
      <c r="BE780" s="150">
        <f>IF(N780="základní",J780,0)</f>
        <v>0</v>
      </c>
      <c r="BF780" s="150">
        <f>IF(N780="snížená",J780,0)</f>
        <v>0</v>
      </c>
      <c r="BG780" s="150">
        <f>IF(N780="zákl. přenesená",J780,0)</f>
        <v>0</v>
      </c>
      <c r="BH780" s="150">
        <f>IF(N780="sníž. přenesená",J780,0)</f>
        <v>0</v>
      </c>
      <c r="BI780" s="150">
        <f>IF(N780="nulová",J780,0)</f>
        <v>0</v>
      </c>
      <c r="BJ780" s="17" t="s">
        <v>91</v>
      </c>
      <c r="BK780" s="150">
        <f>ROUND(I780*H780,2)</f>
        <v>0</v>
      </c>
      <c r="BL780" s="17" t="s">
        <v>276</v>
      </c>
      <c r="BM780" s="275" t="s">
        <v>983</v>
      </c>
    </row>
    <row r="781" s="13" customFormat="1">
      <c r="A781" s="13"/>
      <c r="B781" s="276"/>
      <c r="C781" s="277"/>
      <c r="D781" s="278" t="s">
        <v>176</v>
      </c>
      <c r="E781" s="279" t="s">
        <v>1</v>
      </c>
      <c r="F781" s="280" t="s">
        <v>970</v>
      </c>
      <c r="G781" s="277"/>
      <c r="H781" s="279" t="s">
        <v>1</v>
      </c>
      <c r="I781" s="281"/>
      <c r="J781" s="277"/>
      <c r="K781" s="277"/>
      <c r="L781" s="282"/>
      <c r="M781" s="283"/>
      <c r="N781" s="284"/>
      <c r="O781" s="284"/>
      <c r="P781" s="284"/>
      <c r="Q781" s="284"/>
      <c r="R781" s="284"/>
      <c r="S781" s="284"/>
      <c r="T781" s="285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86" t="s">
        <v>176</v>
      </c>
      <c r="AU781" s="286" t="s">
        <v>91</v>
      </c>
      <c r="AV781" s="13" t="s">
        <v>85</v>
      </c>
      <c r="AW781" s="13" t="s">
        <v>32</v>
      </c>
      <c r="AX781" s="13" t="s">
        <v>78</v>
      </c>
      <c r="AY781" s="286" t="s">
        <v>162</v>
      </c>
    </row>
    <row r="782" s="14" customFormat="1">
      <c r="A782" s="14"/>
      <c r="B782" s="287"/>
      <c r="C782" s="288"/>
      <c r="D782" s="278" t="s">
        <v>176</v>
      </c>
      <c r="E782" s="289" t="s">
        <v>1</v>
      </c>
      <c r="F782" s="290" t="s">
        <v>193</v>
      </c>
      <c r="G782" s="288"/>
      <c r="H782" s="291">
        <v>103.935</v>
      </c>
      <c r="I782" s="292"/>
      <c r="J782" s="288"/>
      <c r="K782" s="288"/>
      <c r="L782" s="293"/>
      <c r="M782" s="294"/>
      <c r="N782" s="295"/>
      <c r="O782" s="295"/>
      <c r="P782" s="295"/>
      <c r="Q782" s="295"/>
      <c r="R782" s="295"/>
      <c r="S782" s="295"/>
      <c r="T782" s="296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97" t="s">
        <v>176</v>
      </c>
      <c r="AU782" s="297" t="s">
        <v>91</v>
      </c>
      <c r="AV782" s="14" t="s">
        <v>91</v>
      </c>
      <c r="AW782" s="14" t="s">
        <v>32</v>
      </c>
      <c r="AX782" s="14" t="s">
        <v>78</v>
      </c>
      <c r="AY782" s="297" t="s">
        <v>162</v>
      </c>
    </row>
    <row r="783" s="13" customFormat="1">
      <c r="A783" s="13"/>
      <c r="B783" s="276"/>
      <c r="C783" s="277"/>
      <c r="D783" s="278" t="s">
        <v>176</v>
      </c>
      <c r="E783" s="279" t="s">
        <v>1</v>
      </c>
      <c r="F783" s="280" t="s">
        <v>971</v>
      </c>
      <c r="G783" s="277"/>
      <c r="H783" s="279" t="s">
        <v>1</v>
      </c>
      <c r="I783" s="281"/>
      <c r="J783" s="277"/>
      <c r="K783" s="277"/>
      <c r="L783" s="282"/>
      <c r="M783" s="283"/>
      <c r="N783" s="284"/>
      <c r="O783" s="284"/>
      <c r="P783" s="284"/>
      <c r="Q783" s="284"/>
      <c r="R783" s="284"/>
      <c r="S783" s="284"/>
      <c r="T783" s="285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86" t="s">
        <v>176</v>
      </c>
      <c r="AU783" s="286" t="s">
        <v>91</v>
      </c>
      <c r="AV783" s="13" t="s">
        <v>85</v>
      </c>
      <c r="AW783" s="13" t="s">
        <v>32</v>
      </c>
      <c r="AX783" s="13" t="s">
        <v>78</v>
      </c>
      <c r="AY783" s="286" t="s">
        <v>162</v>
      </c>
    </row>
    <row r="784" s="14" customFormat="1">
      <c r="A784" s="14"/>
      <c r="B784" s="287"/>
      <c r="C784" s="288"/>
      <c r="D784" s="278" t="s">
        <v>176</v>
      </c>
      <c r="E784" s="289" t="s">
        <v>1</v>
      </c>
      <c r="F784" s="290" t="s">
        <v>972</v>
      </c>
      <c r="G784" s="288"/>
      <c r="H784" s="291">
        <v>65.998999999999995</v>
      </c>
      <c r="I784" s="292"/>
      <c r="J784" s="288"/>
      <c r="K784" s="288"/>
      <c r="L784" s="293"/>
      <c r="M784" s="294"/>
      <c r="N784" s="295"/>
      <c r="O784" s="295"/>
      <c r="P784" s="295"/>
      <c r="Q784" s="295"/>
      <c r="R784" s="295"/>
      <c r="S784" s="295"/>
      <c r="T784" s="296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97" t="s">
        <v>176</v>
      </c>
      <c r="AU784" s="297" t="s">
        <v>91</v>
      </c>
      <c r="AV784" s="14" t="s">
        <v>91</v>
      </c>
      <c r="AW784" s="14" t="s">
        <v>32</v>
      </c>
      <c r="AX784" s="14" t="s">
        <v>78</v>
      </c>
      <c r="AY784" s="297" t="s">
        <v>162</v>
      </c>
    </row>
    <row r="785" s="14" customFormat="1">
      <c r="A785" s="14"/>
      <c r="B785" s="287"/>
      <c r="C785" s="288"/>
      <c r="D785" s="278" t="s">
        <v>176</v>
      </c>
      <c r="E785" s="289" t="s">
        <v>1</v>
      </c>
      <c r="F785" s="290" t="s">
        <v>973</v>
      </c>
      <c r="G785" s="288"/>
      <c r="H785" s="291">
        <v>51.417999999999999</v>
      </c>
      <c r="I785" s="292"/>
      <c r="J785" s="288"/>
      <c r="K785" s="288"/>
      <c r="L785" s="293"/>
      <c r="M785" s="294"/>
      <c r="N785" s="295"/>
      <c r="O785" s="295"/>
      <c r="P785" s="295"/>
      <c r="Q785" s="295"/>
      <c r="R785" s="295"/>
      <c r="S785" s="295"/>
      <c r="T785" s="296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97" t="s">
        <v>176</v>
      </c>
      <c r="AU785" s="297" t="s">
        <v>91</v>
      </c>
      <c r="AV785" s="14" t="s">
        <v>91</v>
      </c>
      <c r="AW785" s="14" t="s">
        <v>32</v>
      </c>
      <c r="AX785" s="14" t="s">
        <v>78</v>
      </c>
      <c r="AY785" s="297" t="s">
        <v>162</v>
      </c>
    </row>
    <row r="786" s="14" customFormat="1">
      <c r="A786" s="14"/>
      <c r="B786" s="287"/>
      <c r="C786" s="288"/>
      <c r="D786" s="278" t="s">
        <v>176</v>
      </c>
      <c r="E786" s="289" t="s">
        <v>1</v>
      </c>
      <c r="F786" s="290" t="s">
        <v>974</v>
      </c>
      <c r="G786" s="288"/>
      <c r="H786" s="291">
        <v>11.930999999999999</v>
      </c>
      <c r="I786" s="292"/>
      <c r="J786" s="288"/>
      <c r="K786" s="288"/>
      <c r="L786" s="293"/>
      <c r="M786" s="294"/>
      <c r="N786" s="295"/>
      <c r="O786" s="295"/>
      <c r="P786" s="295"/>
      <c r="Q786" s="295"/>
      <c r="R786" s="295"/>
      <c r="S786" s="295"/>
      <c r="T786" s="296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97" t="s">
        <v>176</v>
      </c>
      <c r="AU786" s="297" t="s">
        <v>91</v>
      </c>
      <c r="AV786" s="14" t="s">
        <v>91</v>
      </c>
      <c r="AW786" s="14" t="s">
        <v>32</v>
      </c>
      <c r="AX786" s="14" t="s">
        <v>78</v>
      </c>
      <c r="AY786" s="297" t="s">
        <v>162</v>
      </c>
    </row>
    <row r="787" s="14" customFormat="1">
      <c r="A787" s="14"/>
      <c r="B787" s="287"/>
      <c r="C787" s="288"/>
      <c r="D787" s="278" t="s">
        <v>176</v>
      </c>
      <c r="E787" s="289" t="s">
        <v>1</v>
      </c>
      <c r="F787" s="290" t="s">
        <v>975</v>
      </c>
      <c r="G787" s="288"/>
      <c r="H787" s="291">
        <v>14.090999999999999</v>
      </c>
      <c r="I787" s="292"/>
      <c r="J787" s="288"/>
      <c r="K787" s="288"/>
      <c r="L787" s="293"/>
      <c r="M787" s="294"/>
      <c r="N787" s="295"/>
      <c r="O787" s="295"/>
      <c r="P787" s="295"/>
      <c r="Q787" s="295"/>
      <c r="R787" s="295"/>
      <c r="S787" s="295"/>
      <c r="T787" s="296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97" t="s">
        <v>176</v>
      </c>
      <c r="AU787" s="297" t="s">
        <v>91</v>
      </c>
      <c r="AV787" s="14" t="s">
        <v>91</v>
      </c>
      <c r="AW787" s="14" t="s">
        <v>32</v>
      </c>
      <c r="AX787" s="14" t="s">
        <v>78</v>
      </c>
      <c r="AY787" s="297" t="s">
        <v>162</v>
      </c>
    </row>
    <row r="788" s="14" customFormat="1">
      <c r="A788" s="14"/>
      <c r="B788" s="287"/>
      <c r="C788" s="288"/>
      <c r="D788" s="278" t="s">
        <v>176</v>
      </c>
      <c r="E788" s="289" t="s">
        <v>1</v>
      </c>
      <c r="F788" s="290" t="s">
        <v>976</v>
      </c>
      <c r="G788" s="288"/>
      <c r="H788" s="291">
        <v>18.956</v>
      </c>
      <c r="I788" s="292"/>
      <c r="J788" s="288"/>
      <c r="K788" s="288"/>
      <c r="L788" s="293"/>
      <c r="M788" s="294"/>
      <c r="N788" s="295"/>
      <c r="O788" s="295"/>
      <c r="P788" s="295"/>
      <c r="Q788" s="295"/>
      <c r="R788" s="295"/>
      <c r="S788" s="295"/>
      <c r="T788" s="296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97" t="s">
        <v>176</v>
      </c>
      <c r="AU788" s="297" t="s">
        <v>91</v>
      </c>
      <c r="AV788" s="14" t="s">
        <v>91</v>
      </c>
      <c r="AW788" s="14" t="s">
        <v>32</v>
      </c>
      <c r="AX788" s="14" t="s">
        <v>78</v>
      </c>
      <c r="AY788" s="297" t="s">
        <v>162</v>
      </c>
    </row>
    <row r="789" s="14" customFormat="1">
      <c r="A789" s="14"/>
      <c r="B789" s="287"/>
      <c r="C789" s="288"/>
      <c r="D789" s="278" t="s">
        <v>176</v>
      </c>
      <c r="E789" s="289" t="s">
        <v>1</v>
      </c>
      <c r="F789" s="290" t="s">
        <v>977</v>
      </c>
      <c r="G789" s="288"/>
      <c r="H789" s="291">
        <v>67.483999999999995</v>
      </c>
      <c r="I789" s="292"/>
      <c r="J789" s="288"/>
      <c r="K789" s="288"/>
      <c r="L789" s="293"/>
      <c r="M789" s="294"/>
      <c r="N789" s="295"/>
      <c r="O789" s="295"/>
      <c r="P789" s="295"/>
      <c r="Q789" s="295"/>
      <c r="R789" s="295"/>
      <c r="S789" s="295"/>
      <c r="T789" s="296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97" t="s">
        <v>176</v>
      </c>
      <c r="AU789" s="297" t="s">
        <v>91</v>
      </c>
      <c r="AV789" s="14" t="s">
        <v>91</v>
      </c>
      <c r="AW789" s="14" t="s">
        <v>32</v>
      </c>
      <c r="AX789" s="14" t="s">
        <v>78</v>
      </c>
      <c r="AY789" s="297" t="s">
        <v>162</v>
      </c>
    </row>
    <row r="790" s="14" customFormat="1">
      <c r="A790" s="14"/>
      <c r="B790" s="287"/>
      <c r="C790" s="288"/>
      <c r="D790" s="278" t="s">
        <v>176</v>
      </c>
      <c r="E790" s="289" t="s">
        <v>1</v>
      </c>
      <c r="F790" s="290" t="s">
        <v>978</v>
      </c>
      <c r="G790" s="288"/>
      <c r="H790" s="291">
        <v>52.136000000000003</v>
      </c>
      <c r="I790" s="292"/>
      <c r="J790" s="288"/>
      <c r="K790" s="288"/>
      <c r="L790" s="293"/>
      <c r="M790" s="294"/>
      <c r="N790" s="295"/>
      <c r="O790" s="295"/>
      <c r="P790" s="295"/>
      <c r="Q790" s="295"/>
      <c r="R790" s="295"/>
      <c r="S790" s="295"/>
      <c r="T790" s="296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97" t="s">
        <v>176</v>
      </c>
      <c r="AU790" s="297" t="s">
        <v>91</v>
      </c>
      <c r="AV790" s="14" t="s">
        <v>91</v>
      </c>
      <c r="AW790" s="14" t="s">
        <v>32</v>
      </c>
      <c r="AX790" s="14" t="s">
        <v>78</v>
      </c>
      <c r="AY790" s="297" t="s">
        <v>162</v>
      </c>
    </row>
    <row r="791" s="14" customFormat="1">
      <c r="A791" s="14"/>
      <c r="B791" s="287"/>
      <c r="C791" s="288"/>
      <c r="D791" s="278" t="s">
        <v>176</v>
      </c>
      <c r="E791" s="289" t="s">
        <v>1</v>
      </c>
      <c r="F791" s="290" t="s">
        <v>979</v>
      </c>
      <c r="G791" s="288"/>
      <c r="H791" s="291">
        <v>23.007999999999999</v>
      </c>
      <c r="I791" s="292"/>
      <c r="J791" s="288"/>
      <c r="K791" s="288"/>
      <c r="L791" s="293"/>
      <c r="M791" s="294"/>
      <c r="N791" s="295"/>
      <c r="O791" s="295"/>
      <c r="P791" s="295"/>
      <c r="Q791" s="295"/>
      <c r="R791" s="295"/>
      <c r="S791" s="295"/>
      <c r="T791" s="296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97" t="s">
        <v>176</v>
      </c>
      <c r="AU791" s="297" t="s">
        <v>91</v>
      </c>
      <c r="AV791" s="14" t="s">
        <v>91</v>
      </c>
      <c r="AW791" s="14" t="s">
        <v>32</v>
      </c>
      <c r="AX791" s="14" t="s">
        <v>78</v>
      </c>
      <c r="AY791" s="297" t="s">
        <v>162</v>
      </c>
    </row>
    <row r="792" s="15" customFormat="1">
      <c r="A792" s="15"/>
      <c r="B792" s="298"/>
      <c r="C792" s="299"/>
      <c r="D792" s="278" t="s">
        <v>176</v>
      </c>
      <c r="E792" s="300" t="s">
        <v>1</v>
      </c>
      <c r="F792" s="301" t="s">
        <v>188</v>
      </c>
      <c r="G792" s="299"/>
      <c r="H792" s="302">
        <v>408.95800000000003</v>
      </c>
      <c r="I792" s="303"/>
      <c r="J792" s="299"/>
      <c r="K792" s="299"/>
      <c r="L792" s="304"/>
      <c r="M792" s="305"/>
      <c r="N792" s="306"/>
      <c r="O792" s="306"/>
      <c r="P792" s="306"/>
      <c r="Q792" s="306"/>
      <c r="R792" s="306"/>
      <c r="S792" s="306"/>
      <c r="T792" s="307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308" t="s">
        <v>176</v>
      </c>
      <c r="AU792" s="308" t="s">
        <v>91</v>
      </c>
      <c r="AV792" s="15" t="s">
        <v>170</v>
      </c>
      <c r="AW792" s="15" t="s">
        <v>32</v>
      </c>
      <c r="AX792" s="15" t="s">
        <v>85</v>
      </c>
      <c r="AY792" s="308" t="s">
        <v>162</v>
      </c>
    </row>
    <row r="793" s="2" customFormat="1" ht="21.75" customHeight="1">
      <c r="A793" s="40"/>
      <c r="B793" s="41"/>
      <c r="C793" s="263" t="s">
        <v>984</v>
      </c>
      <c r="D793" s="263" t="s">
        <v>166</v>
      </c>
      <c r="E793" s="264" t="s">
        <v>985</v>
      </c>
      <c r="F793" s="265" t="s">
        <v>986</v>
      </c>
      <c r="G793" s="266" t="s">
        <v>275</v>
      </c>
      <c r="H793" s="267">
        <v>40</v>
      </c>
      <c r="I793" s="268"/>
      <c r="J793" s="269">
        <f>ROUND(I793*H793,2)</f>
        <v>0</v>
      </c>
      <c r="K793" s="270"/>
      <c r="L793" s="43"/>
      <c r="M793" s="271" t="s">
        <v>1</v>
      </c>
      <c r="N793" s="272" t="s">
        <v>44</v>
      </c>
      <c r="O793" s="93"/>
      <c r="P793" s="273">
        <f>O793*H793</f>
        <v>0</v>
      </c>
      <c r="Q793" s="273">
        <v>0.0023999999999999998</v>
      </c>
      <c r="R793" s="273">
        <f>Q793*H793</f>
        <v>0.095999999999999988</v>
      </c>
      <c r="S793" s="273">
        <v>0</v>
      </c>
      <c r="T793" s="274">
        <f>S793*H793</f>
        <v>0</v>
      </c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R793" s="275" t="s">
        <v>276</v>
      </c>
      <c r="AT793" s="275" t="s">
        <v>166</v>
      </c>
      <c r="AU793" s="275" t="s">
        <v>91</v>
      </c>
      <c r="AY793" s="17" t="s">
        <v>162</v>
      </c>
      <c r="BE793" s="150">
        <f>IF(N793="základní",J793,0)</f>
        <v>0</v>
      </c>
      <c r="BF793" s="150">
        <f>IF(N793="snížená",J793,0)</f>
        <v>0</v>
      </c>
      <c r="BG793" s="150">
        <f>IF(N793="zákl. přenesená",J793,0)</f>
        <v>0</v>
      </c>
      <c r="BH793" s="150">
        <f>IF(N793="sníž. přenesená",J793,0)</f>
        <v>0</v>
      </c>
      <c r="BI793" s="150">
        <f>IF(N793="nulová",J793,0)</f>
        <v>0</v>
      </c>
      <c r="BJ793" s="17" t="s">
        <v>91</v>
      </c>
      <c r="BK793" s="150">
        <f>ROUND(I793*H793,2)</f>
        <v>0</v>
      </c>
      <c r="BL793" s="17" t="s">
        <v>276</v>
      </c>
      <c r="BM793" s="275" t="s">
        <v>987</v>
      </c>
    </row>
    <row r="794" s="2" customFormat="1" ht="21.75" customHeight="1">
      <c r="A794" s="40"/>
      <c r="B794" s="41"/>
      <c r="C794" s="263" t="s">
        <v>988</v>
      </c>
      <c r="D794" s="263" t="s">
        <v>166</v>
      </c>
      <c r="E794" s="264" t="s">
        <v>989</v>
      </c>
      <c r="F794" s="265" t="s">
        <v>990</v>
      </c>
      <c r="G794" s="266" t="s">
        <v>169</v>
      </c>
      <c r="H794" s="267">
        <v>408.95800000000003</v>
      </c>
      <c r="I794" s="268"/>
      <c r="J794" s="269">
        <f>ROUND(I794*H794,2)</f>
        <v>0</v>
      </c>
      <c r="K794" s="270"/>
      <c r="L794" s="43"/>
      <c r="M794" s="271" t="s">
        <v>1</v>
      </c>
      <c r="N794" s="272" t="s">
        <v>44</v>
      </c>
      <c r="O794" s="93"/>
      <c r="P794" s="273">
        <f>O794*H794</f>
        <v>0</v>
      </c>
      <c r="Q794" s="273">
        <v>0.00020000000000000001</v>
      </c>
      <c r="R794" s="273">
        <f>Q794*H794</f>
        <v>0.081791600000000006</v>
      </c>
      <c r="S794" s="273">
        <v>0</v>
      </c>
      <c r="T794" s="274">
        <f>S794*H794</f>
        <v>0</v>
      </c>
      <c r="U794" s="40"/>
      <c r="V794" s="40"/>
      <c r="W794" s="40"/>
      <c r="X794" s="40"/>
      <c r="Y794" s="40"/>
      <c r="Z794" s="40"/>
      <c r="AA794" s="40"/>
      <c r="AB794" s="40"/>
      <c r="AC794" s="40"/>
      <c r="AD794" s="40"/>
      <c r="AE794" s="40"/>
      <c r="AR794" s="275" t="s">
        <v>276</v>
      </c>
      <c r="AT794" s="275" t="s">
        <v>166</v>
      </c>
      <c r="AU794" s="275" t="s">
        <v>91</v>
      </c>
      <c r="AY794" s="17" t="s">
        <v>162</v>
      </c>
      <c r="BE794" s="150">
        <f>IF(N794="základní",J794,0)</f>
        <v>0</v>
      </c>
      <c r="BF794" s="150">
        <f>IF(N794="snížená",J794,0)</f>
        <v>0</v>
      </c>
      <c r="BG794" s="150">
        <f>IF(N794="zákl. přenesená",J794,0)</f>
        <v>0</v>
      </c>
      <c r="BH794" s="150">
        <f>IF(N794="sníž. přenesená",J794,0)</f>
        <v>0</v>
      </c>
      <c r="BI794" s="150">
        <f>IF(N794="nulová",J794,0)</f>
        <v>0</v>
      </c>
      <c r="BJ794" s="17" t="s">
        <v>91</v>
      </c>
      <c r="BK794" s="150">
        <f>ROUND(I794*H794,2)</f>
        <v>0</v>
      </c>
      <c r="BL794" s="17" t="s">
        <v>276</v>
      </c>
      <c r="BM794" s="275" t="s">
        <v>991</v>
      </c>
    </row>
    <row r="795" s="13" customFormat="1">
      <c r="A795" s="13"/>
      <c r="B795" s="276"/>
      <c r="C795" s="277"/>
      <c r="D795" s="278" t="s">
        <v>176</v>
      </c>
      <c r="E795" s="279" t="s">
        <v>1</v>
      </c>
      <c r="F795" s="280" t="s">
        <v>970</v>
      </c>
      <c r="G795" s="277"/>
      <c r="H795" s="279" t="s">
        <v>1</v>
      </c>
      <c r="I795" s="281"/>
      <c r="J795" s="277"/>
      <c r="K795" s="277"/>
      <c r="L795" s="282"/>
      <c r="M795" s="283"/>
      <c r="N795" s="284"/>
      <c r="O795" s="284"/>
      <c r="P795" s="284"/>
      <c r="Q795" s="284"/>
      <c r="R795" s="284"/>
      <c r="S795" s="284"/>
      <c r="T795" s="285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86" t="s">
        <v>176</v>
      </c>
      <c r="AU795" s="286" t="s">
        <v>91</v>
      </c>
      <c r="AV795" s="13" t="s">
        <v>85</v>
      </c>
      <c r="AW795" s="13" t="s">
        <v>32</v>
      </c>
      <c r="AX795" s="13" t="s">
        <v>78</v>
      </c>
      <c r="AY795" s="286" t="s">
        <v>162</v>
      </c>
    </row>
    <row r="796" s="14" customFormat="1">
      <c r="A796" s="14"/>
      <c r="B796" s="287"/>
      <c r="C796" s="288"/>
      <c r="D796" s="278" t="s">
        <v>176</v>
      </c>
      <c r="E796" s="289" t="s">
        <v>1</v>
      </c>
      <c r="F796" s="290" t="s">
        <v>193</v>
      </c>
      <c r="G796" s="288"/>
      <c r="H796" s="291">
        <v>103.935</v>
      </c>
      <c r="I796" s="292"/>
      <c r="J796" s="288"/>
      <c r="K796" s="288"/>
      <c r="L796" s="293"/>
      <c r="M796" s="294"/>
      <c r="N796" s="295"/>
      <c r="O796" s="295"/>
      <c r="P796" s="295"/>
      <c r="Q796" s="295"/>
      <c r="R796" s="295"/>
      <c r="S796" s="295"/>
      <c r="T796" s="296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97" t="s">
        <v>176</v>
      </c>
      <c r="AU796" s="297" t="s">
        <v>91</v>
      </c>
      <c r="AV796" s="14" t="s">
        <v>91</v>
      </c>
      <c r="AW796" s="14" t="s">
        <v>32</v>
      </c>
      <c r="AX796" s="14" t="s">
        <v>78</v>
      </c>
      <c r="AY796" s="297" t="s">
        <v>162</v>
      </c>
    </row>
    <row r="797" s="13" customFormat="1">
      <c r="A797" s="13"/>
      <c r="B797" s="276"/>
      <c r="C797" s="277"/>
      <c r="D797" s="278" t="s">
        <v>176</v>
      </c>
      <c r="E797" s="279" t="s">
        <v>1</v>
      </c>
      <c r="F797" s="280" t="s">
        <v>971</v>
      </c>
      <c r="G797" s="277"/>
      <c r="H797" s="279" t="s">
        <v>1</v>
      </c>
      <c r="I797" s="281"/>
      <c r="J797" s="277"/>
      <c r="K797" s="277"/>
      <c r="L797" s="282"/>
      <c r="M797" s="283"/>
      <c r="N797" s="284"/>
      <c r="O797" s="284"/>
      <c r="P797" s="284"/>
      <c r="Q797" s="284"/>
      <c r="R797" s="284"/>
      <c r="S797" s="284"/>
      <c r="T797" s="285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86" t="s">
        <v>176</v>
      </c>
      <c r="AU797" s="286" t="s">
        <v>91</v>
      </c>
      <c r="AV797" s="13" t="s">
        <v>85</v>
      </c>
      <c r="AW797" s="13" t="s">
        <v>32</v>
      </c>
      <c r="AX797" s="13" t="s">
        <v>78</v>
      </c>
      <c r="AY797" s="286" t="s">
        <v>162</v>
      </c>
    </row>
    <row r="798" s="14" customFormat="1">
      <c r="A798" s="14"/>
      <c r="B798" s="287"/>
      <c r="C798" s="288"/>
      <c r="D798" s="278" t="s">
        <v>176</v>
      </c>
      <c r="E798" s="289" t="s">
        <v>1</v>
      </c>
      <c r="F798" s="290" t="s">
        <v>972</v>
      </c>
      <c r="G798" s="288"/>
      <c r="H798" s="291">
        <v>65.998999999999995</v>
      </c>
      <c r="I798" s="292"/>
      <c r="J798" s="288"/>
      <c r="K798" s="288"/>
      <c r="L798" s="293"/>
      <c r="M798" s="294"/>
      <c r="N798" s="295"/>
      <c r="O798" s="295"/>
      <c r="P798" s="295"/>
      <c r="Q798" s="295"/>
      <c r="R798" s="295"/>
      <c r="S798" s="295"/>
      <c r="T798" s="296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97" t="s">
        <v>176</v>
      </c>
      <c r="AU798" s="297" t="s">
        <v>91</v>
      </c>
      <c r="AV798" s="14" t="s">
        <v>91</v>
      </c>
      <c r="AW798" s="14" t="s">
        <v>32</v>
      </c>
      <c r="AX798" s="14" t="s">
        <v>78</v>
      </c>
      <c r="AY798" s="297" t="s">
        <v>162</v>
      </c>
    </row>
    <row r="799" s="14" customFormat="1">
      <c r="A799" s="14"/>
      <c r="B799" s="287"/>
      <c r="C799" s="288"/>
      <c r="D799" s="278" t="s">
        <v>176</v>
      </c>
      <c r="E799" s="289" t="s">
        <v>1</v>
      </c>
      <c r="F799" s="290" t="s">
        <v>973</v>
      </c>
      <c r="G799" s="288"/>
      <c r="H799" s="291">
        <v>51.417999999999999</v>
      </c>
      <c r="I799" s="292"/>
      <c r="J799" s="288"/>
      <c r="K799" s="288"/>
      <c r="L799" s="293"/>
      <c r="M799" s="294"/>
      <c r="N799" s="295"/>
      <c r="O799" s="295"/>
      <c r="P799" s="295"/>
      <c r="Q799" s="295"/>
      <c r="R799" s="295"/>
      <c r="S799" s="295"/>
      <c r="T799" s="296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97" t="s">
        <v>176</v>
      </c>
      <c r="AU799" s="297" t="s">
        <v>91</v>
      </c>
      <c r="AV799" s="14" t="s">
        <v>91</v>
      </c>
      <c r="AW799" s="14" t="s">
        <v>32</v>
      </c>
      <c r="AX799" s="14" t="s">
        <v>78</v>
      </c>
      <c r="AY799" s="297" t="s">
        <v>162</v>
      </c>
    </row>
    <row r="800" s="14" customFormat="1">
      <c r="A800" s="14"/>
      <c r="B800" s="287"/>
      <c r="C800" s="288"/>
      <c r="D800" s="278" t="s">
        <v>176</v>
      </c>
      <c r="E800" s="289" t="s">
        <v>1</v>
      </c>
      <c r="F800" s="290" t="s">
        <v>974</v>
      </c>
      <c r="G800" s="288"/>
      <c r="H800" s="291">
        <v>11.930999999999999</v>
      </c>
      <c r="I800" s="292"/>
      <c r="J800" s="288"/>
      <c r="K800" s="288"/>
      <c r="L800" s="293"/>
      <c r="M800" s="294"/>
      <c r="N800" s="295"/>
      <c r="O800" s="295"/>
      <c r="P800" s="295"/>
      <c r="Q800" s="295"/>
      <c r="R800" s="295"/>
      <c r="S800" s="295"/>
      <c r="T800" s="296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97" t="s">
        <v>176</v>
      </c>
      <c r="AU800" s="297" t="s">
        <v>91</v>
      </c>
      <c r="AV800" s="14" t="s">
        <v>91</v>
      </c>
      <c r="AW800" s="14" t="s">
        <v>32</v>
      </c>
      <c r="AX800" s="14" t="s">
        <v>78</v>
      </c>
      <c r="AY800" s="297" t="s">
        <v>162</v>
      </c>
    </row>
    <row r="801" s="14" customFormat="1">
      <c r="A801" s="14"/>
      <c r="B801" s="287"/>
      <c r="C801" s="288"/>
      <c r="D801" s="278" t="s">
        <v>176</v>
      </c>
      <c r="E801" s="289" t="s">
        <v>1</v>
      </c>
      <c r="F801" s="290" t="s">
        <v>975</v>
      </c>
      <c r="G801" s="288"/>
      <c r="H801" s="291">
        <v>14.090999999999999</v>
      </c>
      <c r="I801" s="292"/>
      <c r="J801" s="288"/>
      <c r="K801" s="288"/>
      <c r="L801" s="293"/>
      <c r="M801" s="294"/>
      <c r="N801" s="295"/>
      <c r="O801" s="295"/>
      <c r="P801" s="295"/>
      <c r="Q801" s="295"/>
      <c r="R801" s="295"/>
      <c r="S801" s="295"/>
      <c r="T801" s="296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97" t="s">
        <v>176</v>
      </c>
      <c r="AU801" s="297" t="s">
        <v>91</v>
      </c>
      <c r="AV801" s="14" t="s">
        <v>91</v>
      </c>
      <c r="AW801" s="14" t="s">
        <v>32</v>
      </c>
      <c r="AX801" s="14" t="s">
        <v>78</v>
      </c>
      <c r="AY801" s="297" t="s">
        <v>162</v>
      </c>
    </row>
    <row r="802" s="14" customFormat="1">
      <c r="A802" s="14"/>
      <c r="B802" s="287"/>
      <c r="C802" s="288"/>
      <c r="D802" s="278" t="s">
        <v>176</v>
      </c>
      <c r="E802" s="289" t="s">
        <v>1</v>
      </c>
      <c r="F802" s="290" t="s">
        <v>976</v>
      </c>
      <c r="G802" s="288"/>
      <c r="H802" s="291">
        <v>18.956</v>
      </c>
      <c r="I802" s="292"/>
      <c r="J802" s="288"/>
      <c r="K802" s="288"/>
      <c r="L802" s="293"/>
      <c r="M802" s="294"/>
      <c r="N802" s="295"/>
      <c r="O802" s="295"/>
      <c r="P802" s="295"/>
      <c r="Q802" s="295"/>
      <c r="R802" s="295"/>
      <c r="S802" s="295"/>
      <c r="T802" s="296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97" t="s">
        <v>176</v>
      </c>
      <c r="AU802" s="297" t="s">
        <v>91</v>
      </c>
      <c r="AV802" s="14" t="s">
        <v>91</v>
      </c>
      <c r="AW802" s="14" t="s">
        <v>32</v>
      </c>
      <c r="AX802" s="14" t="s">
        <v>78</v>
      </c>
      <c r="AY802" s="297" t="s">
        <v>162</v>
      </c>
    </row>
    <row r="803" s="14" customFormat="1">
      <c r="A803" s="14"/>
      <c r="B803" s="287"/>
      <c r="C803" s="288"/>
      <c r="D803" s="278" t="s">
        <v>176</v>
      </c>
      <c r="E803" s="289" t="s">
        <v>1</v>
      </c>
      <c r="F803" s="290" t="s">
        <v>977</v>
      </c>
      <c r="G803" s="288"/>
      <c r="H803" s="291">
        <v>67.483999999999995</v>
      </c>
      <c r="I803" s="292"/>
      <c r="J803" s="288"/>
      <c r="K803" s="288"/>
      <c r="L803" s="293"/>
      <c r="M803" s="294"/>
      <c r="N803" s="295"/>
      <c r="O803" s="295"/>
      <c r="P803" s="295"/>
      <c r="Q803" s="295"/>
      <c r="R803" s="295"/>
      <c r="S803" s="295"/>
      <c r="T803" s="296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97" t="s">
        <v>176</v>
      </c>
      <c r="AU803" s="297" t="s">
        <v>91</v>
      </c>
      <c r="AV803" s="14" t="s">
        <v>91</v>
      </c>
      <c r="AW803" s="14" t="s">
        <v>32</v>
      </c>
      <c r="AX803" s="14" t="s">
        <v>78</v>
      </c>
      <c r="AY803" s="297" t="s">
        <v>162</v>
      </c>
    </row>
    <row r="804" s="14" customFormat="1">
      <c r="A804" s="14"/>
      <c r="B804" s="287"/>
      <c r="C804" s="288"/>
      <c r="D804" s="278" t="s">
        <v>176</v>
      </c>
      <c r="E804" s="289" t="s">
        <v>1</v>
      </c>
      <c r="F804" s="290" t="s">
        <v>978</v>
      </c>
      <c r="G804" s="288"/>
      <c r="H804" s="291">
        <v>52.136000000000003</v>
      </c>
      <c r="I804" s="292"/>
      <c r="J804" s="288"/>
      <c r="K804" s="288"/>
      <c r="L804" s="293"/>
      <c r="M804" s="294"/>
      <c r="N804" s="295"/>
      <c r="O804" s="295"/>
      <c r="P804" s="295"/>
      <c r="Q804" s="295"/>
      <c r="R804" s="295"/>
      <c r="S804" s="295"/>
      <c r="T804" s="296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97" t="s">
        <v>176</v>
      </c>
      <c r="AU804" s="297" t="s">
        <v>91</v>
      </c>
      <c r="AV804" s="14" t="s">
        <v>91</v>
      </c>
      <c r="AW804" s="14" t="s">
        <v>32</v>
      </c>
      <c r="AX804" s="14" t="s">
        <v>78</v>
      </c>
      <c r="AY804" s="297" t="s">
        <v>162</v>
      </c>
    </row>
    <row r="805" s="14" customFormat="1">
      <c r="A805" s="14"/>
      <c r="B805" s="287"/>
      <c r="C805" s="288"/>
      <c r="D805" s="278" t="s">
        <v>176</v>
      </c>
      <c r="E805" s="289" t="s">
        <v>1</v>
      </c>
      <c r="F805" s="290" t="s">
        <v>979</v>
      </c>
      <c r="G805" s="288"/>
      <c r="H805" s="291">
        <v>23.007999999999999</v>
      </c>
      <c r="I805" s="292"/>
      <c r="J805" s="288"/>
      <c r="K805" s="288"/>
      <c r="L805" s="293"/>
      <c r="M805" s="294"/>
      <c r="N805" s="295"/>
      <c r="O805" s="295"/>
      <c r="P805" s="295"/>
      <c r="Q805" s="295"/>
      <c r="R805" s="295"/>
      <c r="S805" s="295"/>
      <c r="T805" s="296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97" t="s">
        <v>176</v>
      </c>
      <c r="AU805" s="297" t="s">
        <v>91</v>
      </c>
      <c r="AV805" s="14" t="s">
        <v>91</v>
      </c>
      <c r="AW805" s="14" t="s">
        <v>32</v>
      </c>
      <c r="AX805" s="14" t="s">
        <v>78</v>
      </c>
      <c r="AY805" s="297" t="s">
        <v>162</v>
      </c>
    </row>
    <row r="806" s="15" customFormat="1">
      <c r="A806" s="15"/>
      <c r="B806" s="298"/>
      <c r="C806" s="299"/>
      <c r="D806" s="278" t="s">
        <v>176</v>
      </c>
      <c r="E806" s="300" t="s">
        <v>1</v>
      </c>
      <c r="F806" s="301" t="s">
        <v>188</v>
      </c>
      <c r="G806" s="299"/>
      <c r="H806" s="302">
        <v>408.95800000000003</v>
      </c>
      <c r="I806" s="303"/>
      <c r="J806" s="299"/>
      <c r="K806" s="299"/>
      <c r="L806" s="304"/>
      <c r="M806" s="305"/>
      <c r="N806" s="306"/>
      <c r="O806" s="306"/>
      <c r="P806" s="306"/>
      <c r="Q806" s="306"/>
      <c r="R806" s="306"/>
      <c r="S806" s="306"/>
      <c r="T806" s="307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T806" s="308" t="s">
        <v>176</v>
      </c>
      <c r="AU806" s="308" t="s">
        <v>91</v>
      </c>
      <c r="AV806" s="15" t="s">
        <v>170</v>
      </c>
      <c r="AW806" s="15" t="s">
        <v>32</v>
      </c>
      <c r="AX806" s="15" t="s">
        <v>85</v>
      </c>
      <c r="AY806" s="308" t="s">
        <v>162</v>
      </c>
    </row>
    <row r="807" s="2" customFormat="1" ht="21.75" customHeight="1">
      <c r="A807" s="40"/>
      <c r="B807" s="41"/>
      <c r="C807" s="263" t="s">
        <v>992</v>
      </c>
      <c r="D807" s="263" t="s">
        <v>166</v>
      </c>
      <c r="E807" s="264" t="s">
        <v>993</v>
      </c>
      <c r="F807" s="265" t="s">
        <v>994</v>
      </c>
      <c r="G807" s="266" t="s">
        <v>169</v>
      </c>
      <c r="H807" s="267">
        <v>408.95800000000003</v>
      </c>
      <c r="I807" s="268"/>
      <c r="J807" s="269">
        <f>ROUND(I807*H807,2)</f>
        <v>0</v>
      </c>
      <c r="K807" s="270"/>
      <c r="L807" s="43"/>
      <c r="M807" s="271" t="s">
        <v>1</v>
      </c>
      <c r="N807" s="272" t="s">
        <v>44</v>
      </c>
      <c r="O807" s="93"/>
      <c r="P807" s="273">
        <f>O807*H807</f>
        <v>0</v>
      </c>
      <c r="Q807" s="273">
        <v>0.00025999999999999998</v>
      </c>
      <c r="R807" s="273">
        <f>Q807*H807</f>
        <v>0.10632907999999999</v>
      </c>
      <c r="S807" s="273">
        <v>0</v>
      </c>
      <c r="T807" s="274">
        <f>S807*H807</f>
        <v>0</v>
      </c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R807" s="275" t="s">
        <v>276</v>
      </c>
      <c r="AT807" s="275" t="s">
        <v>166</v>
      </c>
      <c r="AU807" s="275" t="s">
        <v>91</v>
      </c>
      <c r="AY807" s="17" t="s">
        <v>162</v>
      </c>
      <c r="BE807" s="150">
        <f>IF(N807="základní",J807,0)</f>
        <v>0</v>
      </c>
      <c r="BF807" s="150">
        <f>IF(N807="snížená",J807,0)</f>
        <v>0</v>
      </c>
      <c r="BG807" s="150">
        <f>IF(N807="zákl. přenesená",J807,0)</f>
        <v>0</v>
      </c>
      <c r="BH807" s="150">
        <f>IF(N807="sníž. přenesená",J807,0)</f>
        <v>0</v>
      </c>
      <c r="BI807" s="150">
        <f>IF(N807="nulová",J807,0)</f>
        <v>0</v>
      </c>
      <c r="BJ807" s="17" t="s">
        <v>91</v>
      </c>
      <c r="BK807" s="150">
        <f>ROUND(I807*H807,2)</f>
        <v>0</v>
      </c>
      <c r="BL807" s="17" t="s">
        <v>276</v>
      </c>
      <c r="BM807" s="275" t="s">
        <v>995</v>
      </c>
    </row>
    <row r="808" s="13" customFormat="1">
      <c r="A808" s="13"/>
      <c r="B808" s="276"/>
      <c r="C808" s="277"/>
      <c r="D808" s="278" t="s">
        <v>176</v>
      </c>
      <c r="E808" s="279" t="s">
        <v>1</v>
      </c>
      <c r="F808" s="280" t="s">
        <v>970</v>
      </c>
      <c r="G808" s="277"/>
      <c r="H808" s="279" t="s">
        <v>1</v>
      </c>
      <c r="I808" s="281"/>
      <c r="J808" s="277"/>
      <c r="K808" s="277"/>
      <c r="L808" s="282"/>
      <c r="M808" s="283"/>
      <c r="N808" s="284"/>
      <c r="O808" s="284"/>
      <c r="P808" s="284"/>
      <c r="Q808" s="284"/>
      <c r="R808" s="284"/>
      <c r="S808" s="284"/>
      <c r="T808" s="285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86" t="s">
        <v>176</v>
      </c>
      <c r="AU808" s="286" t="s">
        <v>91</v>
      </c>
      <c r="AV808" s="13" t="s">
        <v>85</v>
      </c>
      <c r="AW808" s="13" t="s">
        <v>32</v>
      </c>
      <c r="AX808" s="13" t="s">
        <v>78</v>
      </c>
      <c r="AY808" s="286" t="s">
        <v>162</v>
      </c>
    </row>
    <row r="809" s="14" customFormat="1">
      <c r="A809" s="14"/>
      <c r="B809" s="287"/>
      <c r="C809" s="288"/>
      <c r="D809" s="278" t="s">
        <v>176</v>
      </c>
      <c r="E809" s="289" t="s">
        <v>1</v>
      </c>
      <c r="F809" s="290" t="s">
        <v>193</v>
      </c>
      <c r="G809" s="288"/>
      <c r="H809" s="291">
        <v>103.935</v>
      </c>
      <c r="I809" s="292"/>
      <c r="J809" s="288"/>
      <c r="K809" s="288"/>
      <c r="L809" s="293"/>
      <c r="M809" s="294"/>
      <c r="N809" s="295"/>
      <c r="O809" s="295"/>
      <c r="P809" s="295"/>
      <c r="Q809" s="295"/>
      <c r="R809" s="295"/>
      <c r="S809" s="295"/>
      <c r="T809" s="296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97" t="s">
        <v>176</v>
      </c>
      <c r="AU809" s="297" t="s">
        <v>91</v>
      </c>
      <c r="AV809" s="14" t="s">
        <v>91</v>
      </c>
      <c r="AW809" s="14" t="s">
        <v>32</v>
      </c>
      <c r="AX809" s="14" t="s">
        <v>78</v>
      </c>
      <c r="AY809" s="297" t="s">
        <v>162</v>
      </c>
    </row>
    <row r="810" s="13" customFormat="1">
      <c r="A810" s="13"/>
      <c r="B810" s="276"/>
      <c r="C810" s="277"/>
      <c r="D810" s="278" t="s">
        <v>176</v>
      </c>
      <c r="E810" s="279" t="s">
        <v>1</v>
      </c>
      <c r="F810" s="280" t="s">
        <v>971</v>
      </c>
      <c r="G810" s="277"/>
      <c r="H810" s="279" t="s">
        <v>1</v>
      </c>
      <c r="I810" s="281"/>
      <c r="J810" s="277"/>
      <c r="K810" s="277"/>
      <c r="L810" s="282"/>
      <c r="M810" s="283"/>
      <c r="N810" s="284"/>
      <c r="O810" s="284"/>
      <c r="P810" s="284"/>
      <c r="Q810" s="284"/>
      <c r="R810" s="284"/>
      <c r="S810" s="284"/>
      <c r="T810" s="285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86" t="s">
        <v>176</v>
      </c>
      <c r="AU810" s="286" t="s">
        <v>91</v>
      </c>
      <c r="AV810" s="13" t="s">
        <v>85</v>
      </c>
      <c r="AW810" s="13" t="s">
        <v>32</v>
      </c>
      <c r="AX810" s="13" t="s">
        <v>78</v>
      </c>
      <c r="AY810" s="286" t="s">
        <v>162</v>
      </c>
    </row>
    <row r="811" s="14" customFormat="1">
      <c r="A811" s="14"/>
      <c r="B811" s="287"/>
      <c r="C811" s="288"/>
      <c r="D811" s="278" t="s">
        <v>176</v>
      </c>
      <c r="E811" s="289" t="s">
        <v>1</v>
      </c>
      <c r="F811" s="290" t="s">
        <v>972</v>
      </c>
      <c r="G811" s="288"/>
      <c r="H811" s="291">
        <v>65.998999999999995</v>
      </c>
      <c r="I811" s="292"/>
      <c r="J811" s="288"/>
      <c r="K811" s="288"/>
      <c r="L811" s="293"/>
      <c r="M811" s="294"/>
      <c r="N811" s="295"/>
      <c r="O811" s="295"/>
      <c r="P811" s="295"/>
      <c r="Q811" s="295"/>
      <c r="R811" s="295"/>
      <c r="S811" s="295"/>
      <c r="T811" s="296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97" t="s">
        <v>176</v>
      </c>
      <c r="AU811" s="297" t="s">
        <v>91</v>
      </c>
      <c r="AV811" s="14" t="s">
        <v>91</v>
      </c>
      <c r="AW811" s="14" t="s">
        <v>32</v>
      </c>
      <c r="AX811" s="14" t="s">
        <v>78</v>
      </c>
      <c r="AY811" s="297" t="s">
        <v>162</v>
      </c>
    </row>
    <row r="812" s="14" customFormat="1">
      <c r="A812" s="14"/>
      <c r="B812" s="287"/>
      <c r="C812" s="288"/>
      <c r="D812" s="278" t="s">
        <v>176</v>
      </c>
      <c r="E812" s="289" t="s">
        <v>1</v>
      </c>
      <c r="F812" s="290" t="s">
        <v>973</v>
      </c>
      <c r="G812" s="288"/>
      <c r="H812" s="291">
        <v>51.417999999999999</v>
      </c>
      <c r="I812" s="292"/>
      <c r="J812" s="288"/>
      <c r="K812" s="288"/>
      <c r="L812" s="293"/>
      <c r="M812" s="294"/>
      <c r="N812" s="295"/>
      <c r="O812" s="295"/>
      <c r="P812" s="295"/>
      <c r="Q812" s="295"/>
      <c r="R812" s="295"/>
      <c r="S812" s="295"/>
      <c r="T812" s="296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97" t="s">
        <v>176</v>
      </c>
      <c r="AU812" s="297" t="s">
        <v>91</v>
      </c>
      <c r="AV812" s="14" t="s">
        <v>91</v>
      </c>
      <c r="AW812" s="14" t="s">
        <v>32</v>
      </c>
      <c r="AX812" s="14" t="s">
        <v>78</v>
      </c>
      <c r="AY812" s="297" t="s">
        <v>162</v>
      </c>
    </row>
    <row r="813" s="14" customFormat="1">
      <c r="A813" s="14"/>
      <c r="B813" s="287"/>
      <c r="C813" s="288"/>
      <c r="D813" s="278" t="s">
        <v>176</v>
      </c>
      <c r="E813" s="289" t="s">
        <v>1</v>
      </c>
      <c r="F813" s="290" t="s">
        <v>974</v>
      </c>
      <c r="G813" s="288"/>
      <c r="H813" s="291">
        <v>11.930999999999999</v>
      </c>
      <c r="I813" s="292"/>
      <c r="J813" s="288"/>
      <c r="K813" s="288"/>
      <c r="L813" s="293"/>
      <c r="M813" s="294"/>
      <c r="N813" s="295"/>
      <c r="O813" s="295"/>
      <c r="P813" s="295"/>
      <c r="Q813" s="295"/>
      <c r="R813" s="295"/>
      <c r="S813" s="295"/>
      <c r="T813" s="296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97" t="s">
        <v>176</v>
      </c>
      <c r="AU813" s="297" t="s">
        <v>91</v>
      </c>
      <c r="AV813" s="14" t="s">
        <v>91</v>
      </c>
      <c r="AW813" s="14" t="s">
        <v>32</v>
      </c>
      <c r="AX813" s="14" t="s">
        <v>78</v>
      </c>
      <c r="AY813" s="297" t="s">
        <v>162</v>
      </c>
    </row>
    <row r="814" s="14" customFormat="1">
      <c r="A814" s="14"/>
      <c r="B814" s="287"/>
      <c r="C814" s="288"/>
      <c r="D814" s="278" t="s">
        <v>176</v>
      </c>
      <c r="E814" s="289" t="s">
        <v>1</v>
      </c>
      <c r="F814" s="290" t="s">
        <v>975</v>
      </c>
      <c r="G814" s="288"/>
      <c r="H814" s="291">
        <v>14.090999999999999</v>
      </c>
      <c r="I814" s="292"/>
      <c r="J814" s="288"/>
      <c r="K814" s="288"/>
      <c r="L814" s="293"/>
      <c r="M814" s="294"/>
      <c r="N814" s="295"/>
      <c r="O814" s="295"/>
      <c r="P814" s="295"/>
      <c r="Q814" s="295"/>
      <c r="R814" s="295"/>
      <c r="S814" s="295"/>
      <c r="T814" s="296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97" t="s">
        <v>176</v>
      </c>
      <c r="AU814" s="297" t="s">
        <v>91</v>
      </c>
      <c r="AV814" s="14" t="s">
        <v>91</v>
      </c>
      <c r="AW814" s="14" t="s">
        <v>32</v>
      </c>
      <c r="AX814" s="14" t="s">
        <v>78</v>
      </c>
      <c r="AY814" s="297" t="s">
        <v>162</v>
      </c>
    </row>
    <row r="815" s="14" customFormat="1">
      <c r="A815" s="14"/>
      <c r="B815" s="287"/>
      <c r="C815" s="288"/>
      <c r="D815" s="278" t="s">
        <v>176</v>
      </c>
      <c r="E815" s="289" t="s">
        <v>1</v>
      </c>
      <c r="F815" s="290" t="s">
        <v>976</v>
      </c>
      <c r="G815" s="288"/>
      <c r="H815" s="291">
        <v>18.956</v>
      </c>
      <c r="I815" s="292"/>
      <c r="J815" s="288"/>
      <c r="K815" s="288"/>
      <c r="L815" s="293"/>
      <c r="M815" s="294"/>
      <c r="N815" s="295"/>
      <c r="O815" s="295"/>
      <c r="P815" s="295"/>
      <c r="Q815" s="295"/>
      <c r="R815" s="295"/>
      <c r="S815" s="295"/>
      <c r="T815" s="296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97" t="s">
        <v>176</v>
      </c>
      <c r="AU815" s="297" t="s">
        <v>91</v>
      </c>
      <c r="AV815" s="14" t="s">
        <v>91</v>
      </c>
      <c r="AW815" s="14" t="s">
        <v>32</v>
      </c>
      <c r="AX815" s="14" t="s">
        <v>78</v>
      </c>
      <c r="AY815" s="297" t="s">
        <v>162</v>
      </c>
    </row>
    <row r="816" s="14" customFormat="1">
      <c r="A816" s="14"/>
      <c r="B816" s="287"/>
      <c r="C816" s="288"/>
      <c r="D816" s="278" t="s">
        <v>176</v>
      </c>
      <c r="E816" s="289" t="s">
        <v>1</v>
      </c>
      <c r="F816" s="290" t="s">
        <v>977</v>
      </c>
      <c r="G816" s="288"/>
      <c r="H816" s="291">
        <v>67.483999999999995</v>
      </c>
      <c r="I816" s="292"/>
      <c r="J816" s="288"/>
      <c r="K816" s="288"/>
      <c r="L816" s="293"/>
      <c r="M816" s="294"/>
      <c r="N816" s="295"/>
      <c r="O816" s="295"/>
      <c r="P816" s="295"/>
      <c r="Q816" s="295"/>
      <c r="R816" s="295"/>
      <c r="S816" s="295"/>
      <c r="T816" s="296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97" t="s">
        <v>176</v>
      </c>
      <c r="AU816" s="297" t="s">
        <v>91</v>
      </c>
      <c r="AV816" s="14" t="s">
        <v>91</v>
      </c>
      <c r="AW816" s="14" t="s">
        <v>32</v>
      </c>
      <c r="AX816" s="14" t="s">
        <v>78</v>
      </c>
      <c r="AY816" s="297" t="s">
        <v>162</v>
      </c>
    </row>
    <row r="817" s="14" customFormat="1">
      <c r="A817" s="14"/>
      <c r="B817" s="287"/>
      <c r="C817" s="288"/>
      <c r="D817" s="278" t="s">
        <v>176</v>
      </c>
      <c r="E817" s="289" t="s">
        <v>1</v>
      </c>
      <c r="F817" s="290" t="s">
        <v>978</v>
      </c>
      <c r="G817" s="288"/>
      <c r="H817" s="291">
        <v>52.136000000000003</v>
      </c>
      <c r="I817" s="292"/>
      <c r="J817" s="288"/>
      <c r="K817" s="288"/>
      <c r="L817" s="293"/>
      <c r="M817" s="294"/>
      <c r="N817" s="295"/>
      <c r="O817" s="295"/>
      <c r="P817" s="295"/>
      <c r="Q817" s="295"/>
      <c r="R817" s="295"/>
      <c r="S817" s="295"/>
      <c r="T817" s="296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97" t="s">
        <v>176</v>
      </c>
      <c r="AU817" s="297" t="s">
        <v>91</v>
      </c>
      <c r="AV817" s="14" t="s">
        <v>91</v>
      </c>
      <c r="AW817" s="14" t="s">
        <v>32</v>
      </c>
      <c r="AX817" s="14" t="s">
        <v>78</v>
      </c>
      <c r="AY817" s="297" t="s">
        <v>162</v>
      </c>
    </row>
    <row r="818" s="14" customFormat="1">
      <c r="A818" s="14"/>
      <c r="B818" s="287"/>
      <c r="C818" s="288"/>
      <c r="D818" s="278" t="s">
        <v>176</v>
      </c>
      <c r="E818" s="289" t="s">
        <v>1</v>
      </c>
      <c r="F818" s="290" t="s">
        <v>979</v>
      </c>
      <c r="G818" s="288"/>
      <c r="H818" s="291">
        <v>23.007999999999999</v>
      </c>
      <c r="I818" s="292"/>
      <c r="J818" s="288"/>
      <c r="K818" s="288"/>
      <c r="L818" s="293"/>
      <c r="M818" s="294"/>
      <c r="N818" s="295"/>
      <c r="O818" s="295"/>
      <c r="P818" s="295"/>
      <c r="Q818" s="295"/>
      <c r="R818" s="295"/>
      <c r="S818" s="295"/>
      <c r="T818" s="296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97" t="s">
        <v>176</v>
      </c>
      <c r="AU818" s="297" t="s">
        <v>91</v>
      </c>
      <c r="AV818" s="14" t="s">
        <v>91</v>
      </c>
      <c r="AW818" s="14" t="s">
        <v>32</v>
      </c>
      <c r="AX818" s="14" t="s">
        <v>78</v>
      </c>
      <c r="AY818" s="297" t="s">
        <v>162</v>
      </c>
    </row>
    <row r="819" s="15" customFormat="1">
      <c r="A819" s="15"/>
      <c r="B819" s="298"/>
      <c r="C819" s="299"/>
      <c r="D819" s="278" t="s">
        <v>176</v>
      </c>
      <c r="E819" s="300" t="s">
        <v>1</v>
      </c>
      <c r="F819" s="301" t="s">
        <v>188</v>
      </c>
      <c r="G819" s="299"/>
      <c r="H819" s="302">
        <v>408.95800000000003</v>
      </c>
      <c r="I819" s="303"/>
      <c r="J819" s="299"/>
      <c r="K819" s="299"/>
      <c r="L819" s="304"/>
      <c r="M819" s="305"/>
      <c r="N819" s="306"/>
      <c r="O819" s="306"/>
      <c r="P819" s="306"/>
      <c r="Q819" s="306"/>
      <c r="R819" s="306"/>
      <c r="S819" s="306"/>
      <c r="T819" s="307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T819" s="308" t="s">
        <v>176</v>
      </c>
      <c r="AU819" s="308" t="s">
        <v>91</v>
      </c>
      <c r="AV819" s="15" t="s">
        <v>170</v>
      </c>
      <c r="AW819" s="15" t="s">
        <v>32</v>
      </c>
      <c r="AX819" s="15" t="s">
        <v>85</v>
      </c>
      <c r="AY819" s="308" t="s">
        <v>162</v>
      </c>
    </row>
    <row r="820" s="12" customFormat="1" ht="22.8" customHeight="1">
      <c r="A820" s="12"/>
      <c r="B820" s="247"/>
      <c r="C820" s="248"/>
      <c r="D820" s="249" t="s">
        <v>77</v>
      </c>
      <c r="E820" s="261" t="s">
        <v>996</v>
      </c>
      <c r="F820" s="261" t="s">
        <v>997</v>
      </c>
      <c r="G820" s="248"/>
      <c r="H820" s="248"/>
      <c r="I820" s="251"/>
      <c r="J820" s="262">
        <f>BK820</f>
        <v>0</v>
      </c>
      <c r="K820" s="248"/>
      <c r="L820" s="253"/>
      <c r="M820" s="254"/>
      <c r="N820" s="255"/>
      <c r="O820" s="255"/>
      <c r="P820" s="256">
        <f>SUM(P821:P841)</f>
        <v>0</v>
      </c>
      <c r="Q820" s="255"/>
      <c r="R820" s="256">
        <f>SUM(R821:R841)</f>
        <v>0</v>
      </c>
      <c r="S820" s="255"/>
      <c r="T820" s="257">
        <f>SUM(T821:T841)</f>
        <v>0</v>
      </c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R820" s="258" t="s">
        <v>91</v>
      </c>
      <c r="AT820" s="259" t="s">
        <v>77</v>
      </c>
      <c r="AU820" s="259" t="s">
        <v>85</v>
      </c>
      <c r="AY820" s="258" t="s">
        <v>162</v>
      </c>
      <c r="BK820" s="260">
        <f>SUM(BK821:BK841)</f>
        <v>0</v>
      </c>
    </row>
    <row r="821" s="2" customFormat="1" ht="16.5" customHeight="1">
      <c r="A821" s="40"/>
      <c r="B821" s="41"/>
      <c r="C821" s="263" t="s">
        <v>998</v>
      </c>
      <c r="D821" s="263" t="s">
        <v>999</v>
      </c>
      <c r="E821" s="264" t="s">
        <v>1000</v>
      </c>
      <c r="F821" s="265" t="s">
        <v>1001</v>
      </c>
      <c r="G821" s="266" t="s">
        <v>169</v>
      </c>
      <c r="H821" s="267">
        <v>13.960000000000001</v>
      </c>
      <c r="I821" s="268"/>
      <c r="J821" s="269">
        <f>ROUND(I821*H821,2)</f>
        <v>0</v>
      </c>
      <c r="K821" s="270"/>
      <c r="L821" s="43"/>
      <c r="M821" s="271" t="s">
        <v>1</v>
      </c>
      <c r="N821" s="272" t="s">
        <v>44</v>
      </c>
      <c r="O821" s="93"/>
      <c r="P821" s="273">
        <f>O821*H821</f>
        <v>0</v>
      </c>
      <c r="Q821" s="273">
        <v>0</v>
      </c>
      <c r="R821" s="273">
        <f>Q821*H821</f>
        <v>0</v>
      </c>
      <c r="S821" s="273">
        <v>0</v>
      </c>
      <c r="T821" s="274">
        <f>S821*H821</f>
        <v>0</v>
      </c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R821" s="275" t="s">
        <v>276</v>
      </c>
      <c r="AT821" s="275" t="s">
        <v>166</v>
      </c>
      <c r="AU821" s="275" t="s">
        <v>91</v>
      </c>
      <c r="AY821" s="17" t="s">
        <v>162</v>
      </c>
      <c r="BE821" s="150">
        <f>IF(N821="základní",J821,0)</f>
        <v>0</v>
      </c>
      <c r="BF821" s="150">
        <f>IF(N821="snížená",J821,0)</f>
        <v>0</v>
      </c>
      <c r="BG821" s="150">
        <f>IF(N821="zákl. přenesená",J821,0)</f>
        <v>0</v>
      </c>
      <c r="BH821" s="150">
        <f>IF(N821="sníž. přenesená",J821,0)</f>
        <v>0</v>
      </c>
      <c r="BI821" s="150">
        <f>IF(N821="nulová",J821,0)</f>
        <v>0</v>
      </c>
      <c r="BJ821" s="17" t="s">
        <v>91</v>
      </c>
      <c r="BK821" s="150">
        <f>ROUND(I821*H821,2)</f>
        <v>0</v>
      </c>
      <c r="BL821" s="17" t="s">
        <v>276</v>
      </c>
      <c r="BM821" s="275" t="s">
        <v>1002</v>
      </c>
    </row>
    <row r="822" s="13" customFormat="1">
      <c r="A822" s="13"/>
      <c r="B822" s="276"/>
      <c r="C822" s="277"/>
      <c r="D822" s="278" t="s">
        <v>176</v>
      </c>
      <c r="E822" s="279" t="s">
        <v>1</v>
      </c>
      <c r="F822" s="280" t="s">
        <v>182</v>
      </c>
      <c r="G822" s="277"/>
      <c r="H822" s="279" t="s">
        <v>1</v>
      </c>
      <c r="I822" s="281"/>
      <c r="J822" s="277"/>
      <c r="K822" s="277"/>
      <c r="L822" s="282"/>
      <c r="M822" s="283"/>
      <c r="N822" s="284"/>
      <c r="O822" s="284"/>
      <c r="P822" s="284"/>
      <c r="Q822" s="284"/>
      <c r="R822" s="284"/>
      <c r="S822" s="284"/>
      <c r="T822" s="285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86" t="s">
        <v>176</v>
      </c>
      <c r="AU822" s="286" t="s">
        <v>91</v>
      </c>
      <c r="AV822" s="13" t="s">
        <v>85</v>
      </c>
      <c r="AW822" s="13" t="s">
        <v>32</v>
      </c>
      <c r="AX822" s="13" t="s">
        <v>78</v>
      </c>
      <c r="AY822" s="286" t="s">
        <v>162</v>
      </c>
    </row>
    <row r="823" s="14" customFormat="1">
      <c r="A823" s="14"/>
      <c r="B823" s="287"/>
      <c r="C823" s="288"/>
      <c r="D823" s="278" t="s">
        <v>176</v>
      </c>
      <c r="E823" s="289" t="s">
        <v>1</v>
      </c>
      <c r="F823" s="290" t="s">
        <v>1003</v>
      </c>
      <c r="G823" s="288"/>
      <c r="H823" s="291">
        <v>3.4199999999999999</v>
      </c>
      <c r="I823" s="292"/>
      <c r="J823" s="288"/>
      <c r="K823" s="288"/>
      <c r="L823" s="293"/>
      <c r="M823" s="294"/>
      <c r="N823" s="295"/>
      <c r="O823" s="295"/>
      <c r="P823" s="295"/>
      <c r="Q823" s="295"/>
      <c r="R823" s="295"/>
      <c r="S823" s="295"/>
      <c r="T823" s="296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97" t="s">
        <v>176</v>
      </c>
      <c r="AU823" s="297" t="s">
        <v>91</v>
      </c>
      <c r="AV823" s="14" t="s">
        <v>91</v>
      </c>
      <c r="AW823" s="14" t="s">
        <v>32</v>
      </c>
      <c r="AX823" s="14" t="s">
        <v>78</v>
      </c>
      <c r="AY823" s="297" t="s">
        <v>162</v>
      </c>
    </row>
    <row r="824" s="13" customFormat="1">
      <c r="A824" s="13"/>
      <c r="B824" s="276"/>
      <c r="C824" s="277"/>
      <c r="D824" s="278" t="s">
        <v>176</v>
      </c>
      <c r="E824" s="279" t="s">
        <v>1</v>
      </c>
      <c r="F824" s="280" t="s">
        <v>855</v>
      </c>
      <c r="G824" s="277"/>
      <c r="H824" s="279" t="s">
        <v>1</v>
      </c>
      <c r="I824" s="281"/>
      <c r="J824" s="277"/>
      <c r="K824" s="277"/>
      <c r="L824" s="282"/>
      <c r="M824" s="283"/>
      <c r="N824" s="284"/>
      <c r="O824" s="284"/>
      <c r="P824" s="284"/>
      <c r="Q824" s="284"/>
      <c r="R824" s="284"/>
      <c r="S824" s="284"/>
      <c r="T824" s="285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86" t="s">
        <v>176</v>
      </c>
      <c r="AU824" s="286" t="s">
        <v>91</v>
      </c>
      <c r="AV824" s="13" t="s">
        <v>85</v>
      </c>
      <c r="AW824" s="13" t="s">
        <v>32</v>
      </c>
      <c r="AX824" s="13" t="s">
        <v>78</v>
      </c>
      <c r="AY824" s="286" t="s">
        <v>162</v>
      </c>
    </row>
    <row r="825" s="14" customFormat="1">
      <c r="A825" s="14"/>
      <c r="B825" s="287"/>
      <c r="C825" s="288"/>
      <c r="D825" s="278" t="s">
        <v>176</v>
      </c>
      <c r="E825" s="289" t="s">
        <v>1</v>
      </c>
      <c r="F825" s="290" t="s">
        <v>1004</v>
      </c>
      <c r="G825" s="288"/>
      <c r="H825" s="291">
        <v>1.8</v>
      </c>
      <c r="I825" s="292"/>
      <c r="J825" s="288"/>
      <c r="K825" s="288"/>
      <c r="L825" s="293"/>
      <c r="M825" s="294"/>
      <c r="N825" s="295"/>
      <c r="O825" s="295"/>
      <c r="P825" s="295"/>
      <c r="Q825" s="295"/>
      <c r="R825" s="295"/>
      <c r="S825" s="295"/>
      <c r="T825" s="296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97" t="s">
        <v>176</v>
      </c>
      <c r="AU825" s="297" t="s">
        <v>91</v>
      </c>
      <c r="AV825" s="14" t="s">
        <v>91</v>
      </c>
      <c r="AW825" s="14" t="s">
        <v>32</v>
      </c>
      <c r="AX825" s="14" t="s">
        <v>78</v>
      </c>
      <c r="AY825" s="297" t="s">
        <v>162</v>
      </c>
    </row>
    <row r="826" s="13" customFormat="1">
      <c r="A826" s="13"/>
      <c r="B826" s="276"/>
      <c r="C826" s="277"/>
      <c r="D826" s="278" t="s">
        <v>176</v>
      </c>
      <c r="E826" s="279" t="s">
        <v>1</v>
      </c>
      <c r="F826" s="280" t="s">
        <v>184</v>
      </c>
      <c r="G826" s="277"/>
      <c r="H826" s="279" t="s">
        <v>1</v>
      </c>
      <c r="I826" s="281"/>
      <c r="J826" s="277"/>
      <c r="K826" s="277"/>
      <c r="L826" s="282"/>
      <c r="M826" s="283"/>
      <c r="N826" s="284"/>
      <c r="O826" s="284"/>
      <c r="P826" s="284"/>
      <c r="Q826" s="284"/>
      <c r="R826" s="284"/>
      <c r="S826" s="284"/>
      <c r="T826" s="285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86" t="s">
        <v>176</v>
      </c>
      <c r="AU826" s="286" t="s">
        <v>91</v>
      </c>
      <c r="AV826" s="13" t="s">
        <v>85</v>
      </c>
      <c r="AW826" s="13" t="s">
        <v>32</v>
      </c>
      <c r="AX826" s="13" t="s">
        <v>78</v>
      </c>
      <c r="AY826" s="286" t="s">
        <v>162</v>
      </c>
    </row>
    <row r="827" s="14" customFormat="1">
      <c r="A827" s="14"/>
      <c r="B827" s="287"/>
      <c r="C827" s="288"/>
      <c r="D827" s="278" t="s">
        <v>176</v>
      </c>
      <c r="E827" s="289" t="s">
        <v>1</v>
      </c>
      <c r="F827" s="290" t="s">
        <v>1005</v>
      </c>
      <c r="G827" s="288"/>
      <c r="H827" s="291">
        <v>5.3200000000000003</v>
      </c>
      <c r="I827" s="292"/>
      <c r="J827" s="288"/>
      <c r="K827" s="288"/>
      <c r="L827" s="293"/>
      <c r="M827" s="294"/>
      <c r="N827" s="295"/>
      <c r="O827" s="295"/>
      <c r="P827" s="295"/>
      <c r="Q827" s="295"/>
      <c r="R827" s="295"/>
      <c r="S827" s="295"/>
      <c r="T827" s="296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97" t="s">
        <v>176</v>
      </c>
      <c r="AU827" s="297" t="s">
        <v>91</v>
      </c>
      <c r="AV827" s="14" t="s">
        <v>91</v>
      </c>
      <c r="AW827" s="14" t="s">
        <v>32</v>
      </c>
      <c r="AX827" s="14" t="s">
        <v>78</v>
      </c>
      <c r="AY827" s="297" t="s">
        <v>162</v>
      </c>
    </row>
    <row r="828" s="13" customFormat="1">
      <c r="A828" s="13"/>
      <c r="B828" s="276"/>
      <c r="C828" s="277"/>
      <c r="D828" s="278" t="s">
        <v>176</v>
      </c>
      <c r="E828" s="279" t="s">
        <v>1</v>
      </c>
      <c r="F828" s="280" t="s">
        <v>186</v>
      </c>
      <c r="G828" s="277"/>
      <c r="H828" s="279" t="s">
        <v>1</v>
      </c>
      <c r="I828" s="281"/>
      <c r="J828" s="277"/>
      <c r="K828" s="277"/>
      <c r="L828" s="282"/>
      <c r="M828" s="283"/>
      <c r="N828" s="284"/>
      <c r="O828" s="284"/>
      <c r="P828" s="284"/>
      <c r="Q828" s="284"/>
      <c r="R828" s="284"/>
      <c r="S828" s="284"/>
      <c r="T828" s="285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86" t="s">
        <v>176</v>
      </c>
      <c r="AU828" s="286" t="s">
        <v>91</v>
      </c>
      <c r="AV828" s="13" t="s">
        <v>85</v>
      </c>
      <c r="AW828" s="13" t="s">
        <v>32</v>
      </c>
      <c r="AX828" s="13" t="s">
        <v>78</v>
      </c>
      <c r="AY828" s="286" t="s">
        <v>162</v>
      </c>
    </row>
    <row r="829" s="14" customFormat="1">
      <c r="A829" s="14"/>
      <c r="B829" s="287"/>
      <c r="C829" s="288"/>
      <c r="D829" s="278" t="s">
        <v>176</v>
      </c>
      <c r="E829" s="289" t="s">
        <v>1</v>
      </c>
      <c r="F829" s="290" t="s">
        <v>1003</v>
      </c>
      <c r="G829" s="288"/>
      <c r="H829" s="291">
        <v>3.4199999999999999</v>
      </c>
      <c r="I829" s="292"/>
      <c r="J829" s="288"/>
      <c r="K829" s="288"/>
      <c r="L829" s="293"/>
      <c r="M829" s="294"/>
      <c r="N829" s="295"/>
      <c r="O829" s="295"/>
      <c r="P829" s="295"/>
      <c r="Q829" s="295"/>
      <c r="R829" s="295"/>
      <c r="S829" s="295"/>
      <c r="T829" s="296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97" t="s">
        <v>176</v>
      </c>
      <c r="AU829" s="297" t="s">
        <v>91</v>
      </c>
      <c r="AV829" s="14" t="s">
        <v>91</v>
      </c>
      <c r="AW829" s="14" t="s">
        <v>32</v>
      </c>
      <c r="AX829" s="14" t="s">
        <v>78</v>
      </c>
      <c r="AY829" s="297" t="s">
        <v>162</v>
      </c>
    </row>
    <row r="830" s="15" customFormat="1">
      <c r="A830" s="15"/>
      <c r="B830" s="298"/>
      <c r="C830" s="299"/>
      <c r="D830" s="278" t="s">
        <v>176</v>
      </c>
      <c r="E830" s="300" t="s">
        <v>1</v>
      </c>
      <c r="F830" s="301" t="s">
        <v>188</v>
      </c>
      <c r="G830" s="299"/>
      <c r="H830" s="302">
        <v>13.959999999999999</v>
      </c>
      <c r="I830" s="303"/>
      <c r="J830" s="299"/>
      <c r="K830" s="299"/>
      <c r="L830" s="304"/>
      <c r="M830" s="305"/>
      <c r="N830" s="306"/>
      <c r="O830" s="306"/>
      <c r="P830" s="306"/>
      <c r="Q830" s="306"/>
      <c r="R830" s="306"/>
      <c r="S830" s="306"/>
      <c r="T830" s="307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T830" s="308" t="s">
        <v>176</v>
      </c>
      <c r="AU830" s="308" t="s">
        <v>91</v>
      </c>
      <c r="AV830" s="15" t="s">
        <v>170</v>
      </c>
      <c r="AW830" s="15" t="s">
        <v>32</v>
      </c>
      <c r="AX830" s="15" t="s">
        <v>85</v>
      </c>
      <c r="AY830" s="308" t="s">
        <v>162</v>
      </c>
    </row>
    <row r="831" s="2" customFormat="1" ht="16.5" customHeight="1">
      <c r="A831" s="40"/>
      <c r="B831" s="41"/>
      <c r="C831" s="263" t="s">
        <v>1006</v>
      </c>
      <c r="D831" s="263" t="s">
        <v>166</v>
      </c>
      <c r="E831" s="264" t="s">
        <v>1007</v>
      </c>
      <c r="F831" s="265" t="s">
        <v>1008</v>
      </c>
      <c r="G831" s="266" t="s">
        <v>169</v>
      </c>
      <c r="H831" s="267">
        <v>13.960000000000001</v>
      </c>
      <c r="I831" s="268"/>
      <c r="J831" s="269">
        <f>ROUND(I831*H831,2)</f>
        <v>0</v>
      </c>
      <c r="K831" s="270"/>
      <c r="L831" s="43"/>
      <c r="M831" s="271" t="s">
        <v>1</v>
      </c>
      <c r="N831" s="272" t="s">
        <v>44</v>
      </c>
      <c r="O831" s="93"/>
      <c r="P831" s="273">
        <f>O831*H831</f>
        <v>0</v>
      </c>
      <c r="Q831" s="273">
        <v>0</v>
      </c>
      <c r="R831" s="273">
        <f>Q831*H831</f>
        <v>0</v>
      </c>
      <c r="S831" s="273">
        <v>0</v>
      </c>
      <c r="T831" s="274">
        <f>S831*H831</f>
        <v>0</v>
      </c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R831" s="275" t="s">
        <v>276</v>
      </c>
      <c r="AT831" s="275" t="s">
        <v>166</v>
      </c>
      <c r="AU831" s="275" t="s">
        <v>91</v>
      </c>
      <c r="AY831" s="17" t="s">
        <v>162</v>
      </c>
      <c r="BE831" s="150">
        <f>IF(N831="základní",J831,0)</f>
        <v>0</v>
      </c>
      <c r="BF831" s="150">
        <f>IF(N831="snížená",J831,0)</f>
        <v>0</v>
      </c>
      <c r="BG831" s="150">
        <f>IF(N831="zákl. přenesená",J831,0)</f>
        <v>0</v>
      </c>
      <c r="BH831" s="150">
        <f>IF(N831="sníž. přenesená",J831,0)</f>
        <v>0</v>
      </c>
      <c r="BI831" s="150">
        <f>IF(N831="nulová",J831,0)</f>
        <v>0</v>
      </c>
      <c r="BJ831" s="17" t="s">
        <v>91</v>
      </c>
      <c r="BK831" s="150">
        <f>ROUND(I831*H831,2)</f>
        <v>0</v>
      </c>
      <c r="BL831" s="17" t="s">
        <v>276</v>
      </c>
      <c r="BM831" s="275" t="s">
        <v>1009</v>
      </c>
    </row>
    <row r="832" s="13" customFormat="1">
      <c r="A832" s="13"/>
      <c r="B832" s="276"/>
      <c r="C832" s="277"/>
      <c r="D832" s="278" t="s">
        <v>176</v>
      </c>
      <c r="E832" s="279" t="s">
        <v>1</v>
      </c>
      <c r="F832" s="280" t="s">
        <v>182</v>
      </c>
      <c r="G832" s="277"/>
      <c r="H832" s="279" t="s">
        <v>1</v>
      </c>
      <c r="I832" s="281"/>
      <c r="J832" s="277"/>
      <c r="K832" s="277"/>
      <c r="L832" s="282"/>
      <c r="M832" s="283"/>
      <c r="N832" s="284"/>
      <c r="O832" s="284"/>
      <c r="P832" s="284"/>
      <c r="Q832" s="284"/>
      <c r="R832" s="284"/>
      <c r="S832" s="284"/>
      <c r="T832" s="285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86" t="s">
        <v>176</v>
      </c>
      <c r="AU832" s="286" t="s">
        <v>91</v>
      </c>
      <c r="AV832" s="13" t="s">
        <v>85</v>
      </c>
      <c r="AW832" s="13" t="s">
        <v>32</v>
      </c>
      <c r="AX832" s="13" t="s">
        <v>78</v>
      </c>
      <c r="AY832" s="286" t="s">
        <v>162</v>
      </c>
    </row>
    <row r="833" s="14" customFormat="1">
      <c r="A833" s="14"/>
      <c r="B833" s="287"/>
      <c r="C833" s="288"/>
      <c r="D833" s="278" t="s">
        <v>176</v>
      </c>
      <c r="E833" s="289" t="s">
        <v>1</v>
      </c>
      <c r="F833" s="290" t="s">
        <v>1003</v>
      </c>
      <c r="G833" s="288"/>
      <c r="H833" s="291">
        <v>3.4199999999999999</v>
      </c>
      <c r="I833" s="292"/>
      <c r="J833" s="288"/>
      <c r="K833" s="288"/>
      <c r="L833" s="293"/>
      <c r="M833" s="294"/>
      <c r="N833" s="295"/>
      <c r="O833" s="295"/>
      <c r="P833" s="295"/>
      <c r="Q833" s="295"/>
      <c r="R833" s="295"/>
      <c r="S833" s="295"/>
      <c r="T833" s="296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97" t="s">
        <v>176</v>
      </c>
      <c r="AU833" s="297" t="s">
        <v>91</v>
      </c>
      <c r="AV833" s="14" t="s">
        <v>91</v>
      </c>
      <c r="AW833" s="14" t="s">
        <v>32</v>
      </c>
      <c r="AX833" s="14" t="s">
        <v>78</v>
      </c>
      <c r="AY833" s="297" t="s">
        <v>162</v>
      </c>
    </row>
    <row r="834" s="13" customFormat="1">
      <c r="A834" s="13"/>
      <c r="B834" s="276"/>
      <c r="C834" s="277"/>
      <c r="D834" s="278" t="s">
        <v>176</v>
      </c>
      <c r="E834" s="279" t="s">
        <v>1</v>
      </c>
      <c r="F834" s="280" t="s">
        <v>855</v>
      </c>
      <c r="G834" s="277"/>
      <c r="H834" s="279" t="s">
        <v>1</v>
      </c>
      <c r="I834" s="281"/>
      <c r="J834" s="277"/>
      <c r="K834" s="277"/>
      <c r="L834" s="282"/>
      <c r="M834" s="283"/>
      <c r="N834" s="284"/>
      <c r="O834" s="284"/>
      <c r="P834" s="284"/>
      <c r="Q834" s="284"/>
      <c r="R834" s="284"/>
      <c r="S834" s="284"/>
      <c r="T834" s="285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86" t="s">
        <v>176</v>
      </c>
      <c r="AU834" s="286" t="s">
        <v>91</v>
      </c>
      <c r="AV834" s="13" t="s">
        <v>85</v>
      </c>
      <c r="AW834" s="13" t="s">
        <v>32</v>
      </c>
      <c r="AX834" s="13" t="s">
        <v>78</v>
      </c>
      <c r="AY834" s="286" t="s">
        <v>162</v>
      </c>
    </row>
    <row r="835" s="14" customFormat="1">
      <c r="A835" s="14"/>
      <c r="B835" s="287"/>
      <c r="C835" s="288"/>
      <c r="D835" s="278" t="s">
        <v>176</v>
      </c>
      <c r="E835" s="289" t="s">
        <v>1</v>
      </c>
      <c r="F835" s="290" t="s">
        <v>1004</v>
      </c>
      <c r="G835" s="288"/>
      <c r="H835" s="291">
        <v>1.8</v>
      </c>
      <c r="I835" s="292"/>
      <c r="J835" s="288"/>
      <c r="K835" s="288"/>
      <c r="L835" s="293"/>
      <c r="M835" s="294"/>
      <c r="N835" s="295"/>
      <c r="O835" s="295"/>
      <c r="P835" s="295"/>
      <c r="Q835" s="295"/>
      <c r="R835" s="295"/>
      <c r="S835" s="295"/>
      <c r="T835" s="296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97" t="s">
        <v>176</v>
      </c>
      <c r="AU835" s="297" t="s">
        <v>91</v>
      </c>
      <c r="AV835" s="14" t="s">
        <v>91</v>
      </c>
      <c r="AW835" s="14" t="s">
        <v>32</v>
      </c>
      <c r="AX835" s="14" t="s">
        <v>78</v>
      </c>
      <c r="AY835" s="297" t="s">
        <v>162</v>
      </c>
    </row>
    <row r="836" s="13" customFormat="1">
      <c r="A836" s="13"/>
      <c r="B836" s="276"/>
      <c r="C836" s="277"/>
      <c r="D836" s="278" t="s">
        <v>176</v>
      </c>
      <c r="E836" s="279" t="s">
        <v>1</v>
      </c>
      <c r="F836" s="280" t="s">
        <v>184</v>
      </c>
      <c r="G836" s="277"/>
      <c r="H836" s="279" t="s">
        <v>1</v>
      </c>
      <c r="I836" s="281"/>
      <c r="J836" s="277"/>
      <c r="K836" s="277"/>
      <c r="L836" s="282"/>
      <c r="M836" s="283"/>
      <c r="N836" s="284"/>
      <c r="O836" s="284"/>
      <c r="P836" s="284"/>
      <c r="Q836" s="284"/>
      <c r="R836" s="284"/>
      <c r="S836" s="284"/>
      <c r="T836" s="285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86" t="s">
        <v>176</v>
      </c>
      <c r="AU836" s="286" t="s">
        <v>91</v>
      </c>
      <c r="AV836" s="13" t="s">
        <v>85</v>
      </c>
      <c r="AW836" s="13" t="s">
        <v>32</v>
      </c>
      <c r="AX836" s="13" t="s">
        <v>78</v>
      </c>
      <c r="AY836" s="286" t="s">
        <v>162</v>
      </c>
    </row>
    <row r="837" s="14" customFormat="1">
      <c r="A837" s="14"/>
      <c r="B837" s="287"/>
      <c r="C837" s="288"/>
      <c r="D837" s="278" t="s">
        <v>176</v>
      </c>
      <c r="E837" s="289" t="s">
        <v>1</v>
      </c>
      <c r="F837" s="290" t="s">
        <v>1005</v>
      </c>
      <c r="G837" s="288"/>
      <c r="H837" s="291">
        <v>5.3200000000000003</v>
      </c>
      <c r="I837" s="292"/>
      <c r="J837" s="288"/>
      <c r="K837" s="288"/>
      <c r="L837" s="293"/>
      <c r="M837" s="294"/>
      <c r="N837" s="295"/>
      <c r="O837" s="295"/>
      <c r="P837" s="295"/>
      <c r="Q837" s="295"/>
      <c r="R837" s="295"/>
      <c r="S837" s="295"/>
      <c r="T837" s="296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97" t="s">
        <v>176</v>
      </c>
      <c r="AU837" s="297" t="s">
        <v>91</v>
      </c>
      <c r="AV837" s="14" t="s">
        <v>91</v>
      </c>
      <c r="AW837" s="14" t="s">
        <v>32</v>
      </c>
      <c r="AX837" s="14" t="s">
        <v>78</v>
      </c>
      <c r="AY837" s="297" t="s">
        <v>162</v>
      </c>
    </row>
    <row r="838" s="13" customFormat="1">
      <c r="A838" s="13"/>
      <c r="B838" s="276"/>
      <c r="C838" s="277"/>
      <c r="D838" s="278" t="s">
        <v>176</v>
      </c>
      <c r="E838" s="279" t="s">
        <v>1</v>
      </c>
      <c r="F838" s="280" t="s">
        <v>186</v>
      </c>
      <c r="G838" s="277"/>
      <c r="H838" s="279" t="s">
        <v>1</v>
      </c>
      <c r="I838" s="281"/>
      <c r="J838" s="277"/>
      <c r="K838" s="277"/>
      <c r="L838" s="282"/>
      <c r="M838" s="283"/>
      <c r="N838" s="284"/>
      <c r="O838" s="284"/>
      <c r="P838" s="284"/>
      <c r="Q838" s="284"/>
      <c r="R838" s="284"/>
      <c r="S838" s="284"/>
      <c r="T838" s="285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86" t="s">
        <v>176</v>
      </c>
      <c r="AU838" s="286" t="s">
        <v>91</v>
      </c>
      <c r="AV838" s="13" t="s">
        <v>85</v>
      </c>
      <c r="AW838" s="13" t="s">
        <v>32</v>
      </c>
      <c r="AX838" s="13" t="s">
        <v>78</v>
      </c>
      <c r="AY838" s="286" t="s">
        <v>162</v>
      </c>
    </row>
    <row r="839" s="14" customFormat="1">
      <c r="A839" s="14"/>
      <c r="B839" s="287"/>
      <c r="C839" s="288"/>
      <c r="D839" s="278" t="s">
        <v>176</v>
      </c>
      <c r="E839" s="289" t="s">
        <v>1</v>
      </c>
      <c r="F839" s="290" t="s">
        <v>1003</v>
      </c>
      <c r="G839" s="288"/>
      <c r="H839" s="291">
        <v>3.4199999999999999</v>
      </c>
      <c r="I839" s="292"/>
      <c r="J839" s="288"/>
      <c r="K839" s="288"/>
      <c r="L839" s="293"/>
      <c r="M839" s="294"/>
      <c r="N839" s="295"/>
      <c r="O839" s="295"/>
      <c r="P839" s="295"/>
      <c r="Q839" s="295"/>
      <c r="R839" s="295"/>
      <c r="S839" s="295"/>
      <c r="T839" s="296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97" t="s">
        <v>176</v>
      </c>
      <c r="AU839" s="297" t="s">
        <v>91</v>
      </c>
      <c r="AV839" s="14" t="s">
        <v>91</v>
      </c>
      <c r="AW839" s="14" t="s">
        <v>32</v>
      </c>
      <c r="AX839" s="14" t="s">
        <v>78</v>
      </c>
      <c r="AY839" s="297" t="s">
        <v>162</v>
      </c>
    </row>
    <row r="840" s="15" customFormat="1">
      <c r="A840" s="15"/>
      <c r="B840" s="298"/>
      <c r="C840" s="299"/>
      <c r="D840" s="278" t="s">
        <v>176</v>
      </c>
      <c r="E840" s="300" t="s">
        <v>1</v>
      </c>
      <c r="F840" s="301" t="s">
        <v>188</v>
      </c>
      <c r="G840" s="299"/>
      <c r="H840" s="302">
        <v>13.959999999999999</v>
      </c>
      <c r="I840" s="303"/>
      <c r="J840" s="299"/>
      <c r="K840" s="299"/>
      <c r="L840" s="304"/>
      <c r="M840" s="305"/>
      <c r="N840" s="306"/>
      <c r="O840" s="306"/>
      <c r="P840" s="306"/>
      <c r="Q840" s="306"/>
      <c r="R840" s="306"/>
      <c r="S840" s="306"/>
      <c r="T840" s="307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T840" s="308" t="s">
        <v>176</v>
      </c>
      <c r="AU840" s="308" t="s">
        <v>91</v>
      </c>
      <c r="AV840" s="15" t="s">
        <v>170</v>
      </c>
      <c r="AW840" s="15" t="s">
        <v>32</v>
      </c>
      <c r="AX840" s="15" t="s">
        <v>85</v>
      </c>
      <c r="AY840" s="308" t="s">
        <v>162</v>
      </c>
    </row>
    <row r="841" s="2" customFormat="1" ht="21.75" customHeight="1">
      <c r="A841" s="40"/>
      <c r="B841" s="41"/>
      <c r="C841" s="263" t="s">
        <v>1010</v>
      </c>
      <c r="D841" s="263" t="s">
        <v>166</v>
      </c>
      <c r="E841" s="264" t="s">
        <v>1011</v>
      </c>
      <c r="F841" s="265" t="s">
        <v>1012</v>
      </c>
      <c r="G841" s="266" t="s">
        <v>247</v>
      </c>
      <c r="H841" s="267">
        <v>0.17999999999999999</v>
      </c>
      <c r="I841" s="268"/>
      <c r="J841" s="269">
        <f>ROUND(I841*H841,2)</f>
        <v>0</v>
      </c>
      <c r="K841" s="270"/>
      <c r="L841" s="43"/>
      <c r="M841" s="271" t="s">
        <v>1</v>
      </c>
      <c r="N841" s="272" t="s">
        <v>44</v>
      </c>
      <c r="O841" s="93"/>
      <c r="P841" s="273">
        <f>O841*H841</f>
        <v>0</v>
      </c>
      <c r="Q841" s="273">
        <v>0</v>
      </c>
      <c r="R841" s="273">
        <f>Q841*H841</f>
        <v>0</v>
      </c>
      <c r="S841" s="273">
        <v>0</v>
      </c>
      <c r="T841" s="274">
        <f>S841*H841</f>
        <v>0</v>
      </c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R841" s="275" t="s">
        <v>276</v>
      </c>
      <c r="AT841" s="275" t="s">
        <v>166</v>
      </c>
      <c r="AU841" s="275" t="s">
        <v>91</v>
      </c>
      <c r="AY841" s="17" t="s">
        <v>162</v>
      </c>
      <c r="BE841" s="150">
        <f>IF(N841="základní",J841,0)</f>
        <v>0</v>
      </c>
      <c r="BF841" s="150">
        <f>IF(N841="snížená",J841,0)</f>
        <v>0</v>
      </c>
      <c r="BG841" s="150">
        <f>IF(N841="zákl. přenesená",J841,0)</f>
        <v>0</v>
      </c>
      <c r="BH841" s="150">
        <f>IF(N841="sníž. přenesená",J841,0)</f>
        <v>0</v>
      </c>
      <c r="BI841" s="150">
        <f>IF(N841="nulová",J841,0)</f>
        <v>0</v>
      </c>
      <c r="BJ841" s="17" t="s">
        <v>91</v>
      </c>
      <c r="BK841" s="150">
        <f>ROUND(I841*H841,2)</f>
        <v>0</v>
      </c>
      <c r="BL841" s="17" t="s">
        <v>276</v>
      </c>
      <c r="BM841" s="275" t="s">
        <v>1013</v>
      </c>
    </row>
    <row r="842" s="12" customFormat="1" ht="25.92" customHeight="1">
      <c r="A842" s="12"/>
      <c r="B842" s="247"/>
      <c r="C842" s="248"/>
      <c r="D842" s="249" t="s">
        <v>77</v>
      </c>
      <c r="E842" s="250" t="s">
        <v>1014</v>
      </c>
      <c r="F842" s="250" t="s">
        <v>1015</v>
      </c>
      <c r="G842" s="248"/>
      <c r="H842" s="248"/>
      <c r="I842" s="251"/>
      <c r="J842" s="252">
        <f>BK842</f>
        <v>0</v>
      </c>
      <c r="K842" s="248"/>
      <c r="L842" s="253"/>
      <c r="M842" s="254"/>
      <c r="N842" s="255"/>
      <c r="O842" s="255"/>
      <c r="P842" s="256">
        <f>SUM(P843:P845)</f>
        <v>0</v>
      </c>
      <c r="Q842" s="255"/>
      <c r="R842" s="256">
        <f>SUM(R843:R845)</f>
        <v>0</v>
      </c>
      <c r="S842" s="255"/>
      <c r="T842" s="257">
        <f>SUM(T843:T845)</f>
        <v>0</v>
      </c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R842" s="258" t="s">
        <v>170</v>
      </c>
      <c r="AT842" s="259" t="s">
        <v>77</v>
      </c>
      <c r="AU842" s="259" t="s">
        <v>78</v>
      </c>
      <c r="AY842" s="258" t="s">
        <v>162</v>
      </c>
      <c r="BK842" s="260">
        <f>SUM(BK843:BK845)</f>
        <v>0</v>
      </c>
    </row>
    <row r="843" s="2" customFormat="1" ht="21.75" customHeight="1">
      <c r="A843" s="40"/>
      <c r="B843" s="41"/>
      <c r="C843" s="263" t="s">
        <v>1016</v>
      </c>
      <c r="D843" s="263" t="s">
        <v>166</v>
      </c>
      <c r="E843" s="264" t="s">
        <v>1017</v>
      </c>
      <c r="F843" s="265" t="s">
        <v>1018</v>
      </c>
      <c r="G843" s="266" t="s">
        <v>1019</v>
      </c>
      <c r="H843" s="267">
        <v>60</v>
      </c>
      <c r="I843" s="268"/>
      <c r="J843" s="269">
        <f>ROUND(I843*H843,2)</f>
        <v>0</v>
      </c>
      <c r="K843" s="270"/>
      <c r="L843" s="43"/>
      <c r="M843" s="271" t="s">
        <v>1</v>
      </c>
      <c r="N843" s="272" t="s">
        <v>44</v>
      </c>
      <c r="O843" s="93"/>
      <c r="P843" s="273">
        <f>O843*H843</f>
        <v>0</v>
      </c>
      <c r="Q843" s="273">
        <v>0</v>
      </c>
      <c r="R843" s="273">
        <f>Q843*H843</f>
        <v>0</v>
      </c>
      <c r="S843" s="273">
        <v>0</v>
      </c>
      <c r="T843" s="274">
        <f>S843*H843</f>
        <v>0</v>
      </c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R843" s="275" t="s">
        <v>1020</v>
      </c>
      <c r="AT843" s="275" t="s">
        <v>166</v>
      </c>
      <c r="AU843" s="275" t="s">
        <v>85</v>
      </c>
      <c r="AY843" s="17" t="s">
        <v>162</v>
      </c>
      <c r="BE843" s="150">
        <f>IF(N843="základní",J843,0)</f>
        <v>0</v>
      </c>
      <c r="BF843" s="150">
        <f>IF(N843="snížená",J843,0)</f>
        <v>0</v>
      </c>
      <c r="BG843" s="150">
        <f>IF(N843="zákl. přenesená",J843,0)</f>
        <v>0</v>
      </c>
      <c r="BH843" s="150">
        <f>IF(N843="sníž. přenesená",J843,0)</f>
        <v>0</v>
      </c>
      <c r="BI843" s="150">
        <f>IF(N843="nulová",J843,0)</f>
        <v>0</v>
      </c>
      <c r="BJ843" s="17" t="s">
        <v>91</v>
      </c>
      <c r="BK843" s="150">
        <f>ROUND(I843*H843,2)</f>
        <v>0</v>
      </c>
      <c r="BL843" s="17" t="s">
        <v>1020</v>
      </c>
      <c r="BM843" s="275" t="s">
        <v>1021</v>
      </c>
    </row>
    <row r="844" s="13" customFormat="1">
      <c r="A844" s="13"/>
      <c r="B844" s="276"/>
      <c r="C844" s="277"/>
      <c r="D844" s="278" t="s">
        <v>176</v>
      </c>
      <c r="E844" s="279" t="s">
        <v>1</v>
      </c>
      <c r="F844" s="280" t="s">
        <v>1022</v>
      </c>
      <c r="G844" s="277"/>
      <c r="H844" s="279" t="s">
        <v>1</v>
      </c>
      <c r="I844" s="281"/>
      <c r="J844" s="277"/>
      <c r="K844" s="277"/>
      <c r="L844" s="282"/>
      <c r="M844" s="283"/>
      <c r="N844" s="284"/>
      <c r="O844" s="284"/>
      <c r="P844" s="284"/>
      <c r="Q844" s="284"/>
      <c r="R844" s="284"/>
      <c r="S844" s="284"/>
      <c r="T844" s="285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86" t="s">
        <v>176</v>
      </c>
      <c r="AU844" s="286" t="s">
        <v>85</v>
      </c>
      <c r="AV844" s="13" t="s">
        <v>85</v>
      </c>
      <c r="AW844" s="13" t="s">
        <v>32</v>
      </c>
      <c r="AX844" s="13" t="s">
        <v>78</v>
      </c>
      <c r="AY844" s="286" t="s">
        <v>162</v>
      </c>
    </row>
    <row r="845" s="14" customFormat="1">
      <c r="A845" s="14"/>
      <c r="B845" s="287"/>
      <c r="C845" s="288"/>
      <c r="D845" s="278" t="s">
        <v>176</v>
      </c>
      <c r="E845" s="289" t="s">
        <v>1</v>
      </c>
      <c r="F845" s="290" t="s">
        <v>807</v>
      </c>
      <c r="G845" s="288"/>
      <c r="H845" s="291">
        <v>60</v>
      </c>
      <c r="I845" s="292"/>
      <c r="J845" s="288"/>
      <c r="K845" s="288"/>
      <c r="L845" s="293"/>
      <c r="M845" s="294"/>
      <c r="N845" s="295"/>
      <c r="O845" s="295"/>
      <c r="P845" s="295"/>
      <c r="Q845" s="295"/>
      <c r="R845" s="295"/>
      <c r="S845" s="295"/>
      <c r="T845" s="296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97" t="s">
        <v>176</v>
      </c>
      <c r="AU845" s="297" t="s">
        <v>85</v>
      </c>
      <c r="AV845" s="14" t="s">
        <v>91</v>
      </c>
      <c r="AW845" s="14" t="s">
        <v>32</v>
      </c>
      <c r="AX845" s="14" t="s">
        <v>85</v>
      </c>
      <c r="AY845" s="297" t="s">
        <v>162</v>
      </c>
    </row>
    <row r="846" s="12" customFormat="1" ht="25.92" customHeight="1">
      <c r="A846" s="12"/>
      <c r="B846" s="247"/>
      <c r="C846" s="248"/>
      <c r="D846" s="249" t="s">
        <v>77</v>
      </c>
      <c r="E846" s="250" t="s">
        <v>140</v>
      </c>
      <c r="F846" s="250" t="s">
        <v>1023</v>
      </c>
      <c r="G846" s="248"/>
      <c r="H846" s="248"/>
      <c r="I846" s="251"/>
      <c r="J846" s="252">
        <f>BK846</f>
        <v>0</v>
      </c>
      <c r="K846" s="248"/>
      <c r="L846" s="253"/>
      <c r="M846" s="254"/>
      <c r="N846" s="255"/>
      <c r="O846" s="255"/>
      <c r="P846" s="256">
        <f>P847</f>
        <v>0</v>
      </c>
      <c r="Q846" s="255"/>
      <c r="R846" s="256">
        <f>R847</f>
        <v>0</v>
      </c>
      <c r="S846" s="255"/>
      <c r="T846" s="257">
        <f>T847</f>
        <v>0</v>
      </c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R846" s="258" t="s">
        <v>407</v>
      </c>
      <c r="AT846" s="259" t="s">
        <v>77</v>
      </c>
      <c r="AU846" s="259" t="s">
        <v>78</v>
      </c>
      <c r="AY846" s="258" t="s">
        <v>162</v>
      </c>
      <c r="BK846" s="260">
        <f>BK847</f>
        <v>0</v>
      </c>
    </row>
    <row r="847" s="12" customFormat="1" ht="22.8" customHeight="1">
      <c r="A847" s="12"/>
      <c r="B847" s="247"/>
      <c r="C847" s="248"/>
      <c r="D847" s="249" t="s">
        <v>77</v>
      </c>
      <c r="E847" s="261" t="s">
        <v>1024</v>
      </c>
      <c r="F847" s="261" t="s">
        <v>139</v>
      </c>
      <c r="G847" s="248"/>
      <c r="H847" s="248"/>
      <c r="I847" s="251"/>
      <c r="J847" s="262">
        <f>BK847</f>
        <v>0</v>
      </c>
      <c r="K847" s="248"/>
      <c r="L847" s="253"/>
      <c r="M847" s="254"/>
      <c r="N847" s="255"/>
      <c r="O847" s="255"/>
      <c r="P847" s="256">
        <f>P848</f>
        <v>0</v>
      </c>
      <c r="Q847" s="255"/>
      <c r="R847" s="256">
        <f>R848</f>
        <v>0</v>
      </c>
      <c r="S847" s="255"/>
      <c r="T847" s="257">
        <f>T848</f>
        <v>0</v>
      </c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R847" s="258" t="s">
        <v>407</v>
      </c>
      <c r="AT847" s="259" t="s">
        <v>77</v>
      </c>
      <c r="AU847" s="259" t="s">
        <v>85</v>
      </c>
      <c r="AY847" s="258" t="s">
        <v>162</v>
      </c>
      <c r="BK847" s="260">
        <f>BK848</f>
        <v>0</v>
      </c>
    </row>
    <row r="848" s="2" customFormat="1" ht="16.5" customHeight="1">
      <c r="A848" s="40"/>
      <c r="B848" s="41"/>
      <c r="C848" s="263" t="s">
        <v>1025</v>
      </c>
      <c r="D848" s="263" t="s">
        <v>166</v>
      </c>
      <c r="E848" s="264" t="s">
        <v>1026</v>
      </c>
      <c r="F848" s="265" t="s">
        <v>139</v>
      </c>
      <c r="G848" s="266" t="s">
        <v>1027</v>
      </c>
      <c r="H848" s="267">
        <v>60</v>
      </c>
      <c r="I848" s="268"/>
      <c r="J848" s="269">
        <f>ROUND(I848*H848,2)</f>
        <v>0</v>
      </c>
      <c r="K848" s="270"/>
      <c r="L848" s="43"/>
      <c r="M848" s="320" t="s">
        <v>1</v>
      </c>
      <c r="N848" s="321" t="s">
        <v>44</v>
      </c>
      <c r="O848" s="322"/>
      <c r="P848" s="323">
        <f>O848*H848</f>
        <v>0</v>
      </c>
      <c r="Q848" s="323">
        <v>0</v>
      </c>
      <c r="R848" s="323">
        <f>Q848*H848</f>
        <v>0</v>
      </c>
      <c r="S848" s="323">
        <v>0</v>
      </c>
      <c r="T848" s="324">
        <f>S848*H848</f>
        <v>0</v>
      </c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R848" s="275" t="s">
        <v>1028</v>
      </c>
      <c r="AT848" s="275" t="s">
        <v>166</v>
      </c>
      <c r="AU848" s="275" t="s">
        <v>91</v>
      </c>
      <c r="AY848" s="17" t="s">
        <v>162</v>
      </c>
      <c r="BE848" s="150">
        <f>IF(N848="základní",J848,0)</f>
        <v>0</v>
      </c>
      <c r="BF848" s="150">
        <f>IF(N848="snížená",J848,0)</f>
        <v>0</v>
      </c>
      <c r="BG848" s="150">
        <f>IF(N848="zákl. přenesená",J848,0)</f>
        <v>0</v>
      </c>
      <c r="BH848" s="150">
        <f>IF(N848="sníž. přenesená",J848,0)</f>
        <v>0</v>
      </c>
      <c r="BI848" s="150">
        <f>IF(N848="nulová",J848,0)</f>
        <v>0</v>
      </c>
      <c r="BJ848" s="17" t="s">
        <v>91</v>
      </c>
      <c r="BK848" s="150">
        <f>ROUND(I848*H848,2)</f>
        <v>0</v>
      </c>
      <c r="BL848" s="17" t="s">
        <v>1028</v>
      </c>
      <c r="BM848" s="275" t="s">
        <v>1029</v>
      </c>
    </row>
    <row r="849" s="2" customFormat="1" ht="6.96" customHeight="1">
      <c r="A849" s="40"/>
      <c r="B849" s="68"/>
      <c r="C849" s="69"/>
      <c r="D849" s="69"/>
      <c r="E849" s="69"/>
      <c r="F849" s="69"/>
      <c r="G849" s="69"/>
      <c r="H849" s="69"/>
      <c r="I849" s="205"/>
      <c r="J849" s="69"/>
      <c r="K849" s="69"/>
      <c r="L849" s="43"/>
      <c r="M849" s="40"/>
      <c r="O849" s="40"/>
      <c r="P849" s="40"/>
      <c r="Q849" s="40"/>
      <c r="R849" s="40"/>
      <c r="S849" s="40"/>
      <c r="T849" s="40"/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</row>
  </sheetData>
  <sheetProtection sheet="1" autoFilter="0" formatColumns="0" formatRows="0" objects="1" scenarios="1" spinCount="100000" saltValue="PwyBo1fU4/hfZHvkJkCyUE1KdkNgEmenM4DkKOKonbl0AVFWWCBIvnX7J1qZNVOeta9AA/JZDTA5ztLeSRbgvg==" hashValue="yTy1XspXZDB0oftgAger3zEOw3ju4jKrqpP00hklb3hE5NjL5bwnUSzHHkTLjwpF2Yv9EgsgdB1qn6DgdSJcjQ==" algorithmName="SHA-512" password="CC35"/>
  <autoFilter ref="C154:K848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27:F127"/>
    <mergeCell ref="D128:F128"/>
    <mergeCell ref="D129:F129"/>
    <mergeCell ref="D130:F130"/>
    <mergeCell ref="D131:F131"/>
    <mergeCell ref="E143:H143"/>
    <mergeCell ref="E145:H145"/>
    <mergeCell ref="E147:H14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Ladislav Konečný</dc:creator>
  <cp:lastModifiedBy>Ladislav Konečný</cp:lastModifiedBy>
  <dcterms:created xsi:type="dcterms:W3CDTF">2020-01-15T17:30:24Z</dcterms:created>
  <dcterms:modified xsi:type="dcterms:W3CDTF">2020-01-15T17:30:29Z</dcterms:modified>
</cp:coreProperties>
</file>